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1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15.xml" ContentType="application/vnd.openxmlformats-officedocument.drawing+xml"/>
  <Override PartName="/xl/drawings/drawing22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45" windowWidth="19410" windowHeight="10950" tabRatio="879" activeTab="15"/>
  </bookViews>
  <sheets>
    <sheet name="COVER" sheetId="24" r:id="rId1"/>
    <sheet name="التقديم" sheetId="23" r:id="rId2"/>
    <sheet name="204" sheetId="56" r:id="rId3"/>
    <sheet name="205" sheetId="7" r:id="rId4"/>
    <sheet name="GR.45" sheetId="57" r:id="rId5"/>
    <sheet name="206" sheetId="8" r:id="rId6"/>
    <sheet name="GR.46" sheetId="58" r:id="rId7"/>
    <sheet name="207" sheetId="39" r:id="rId8"/>
    <sheet name="208" sheetId="13" r:id="rId9"/>
    <sheet name="GR.47" sheetId="59" r:id="rId10"/>
    <sheet name="209" sheetId="12" r:id="rId11"/>
    <sheet name="210" sheetId="97" r:id="rId12"/>
    <sheet name="211" sheetId="75" r:id="rId13"/>
    <sheet name="212" sheetId="83" r:id="rId14"/>
    <sheet name="213" sheetId="80" r:id="rId15"/>
    <sheet name="214" sheetId="27" r:id="rId16"/>
    <sheet name="215" sheetId="76" r:id="rId17"/>
    <sheet name="216" sheetId="81" r:id="rId18"/>
    <sheet name="217" sheetId="29" r:id="rId19"/>
    <sheet name="218" sheetId="86" r:id="rId20"/>
    <sheet name="219" sheetId="71" r:id="rId21"/>
    <sheet name="220" sheetId="64" r:id="rId22"/>
    <sheet name="221" sheetId="72" r:id="rId23"/>
    <sheet name="222" sheetId="73" r:id="rId24"/>
    <sheet name="223" sheetId="74" r:id="rId25"/>
    <sheet name="224" sheetId="92" r:id="rId26"/>
    <sheet name="225" sheetId="98" r:id="rId27"/>
    <sheet name="226" sheetId="95" r:id="rId28"/>
    <sheet name="227" sheetId="96" r:id="rId29"/>
  </sheets>
  <definedNames>
    <definedName name="_xlnm.Print_Area" localSheetId="2">'204'!$A$1:$F$14</definedName>
    <definedName name="_xlnm.Print_Area" localSheetId="3">'205'!$A$1:$K$14</definedName>
    <definedName name="_xlnm.Print_Area" localSheetId="5">'206'!$A$1:$S$23</definedName>
    <definedName name="_xlnm.Print_Area" localSheetId="7">'207'!$A$1:$S$23</definedName>
    <definedName name="_xlnm.Print_Area" localSheetId="8">'208'!$A$1:$V$16</definedName>
    <definedName name="_xlnm.Print_Area" localSheetId="10">'209'!$A$1:$E$13</definedName>
    <definedName name="_xlnm.Print_Area" localSheetId="11">'210'!$A$1:$K$15</definedName>
    <definedName name="_xlnm.Print_Area" localSheetId="12">'211'!$A$1:$Q$16</definedName>
    <definedName name="_xlnm.Print_Area" localSheetId="13">'212'!$A$1:$K$11</definedName>
    <definedName name="_xlnm.Print_Area" localSheetId="14">'213'!$A$1:$N$14</definedName>
    <definedName name="_xlnm.Print_Area" localSheetId="15">'214'!$A$1:$G$21</definedName>
    <definedName name="_xlnm.Print_Area" localSheetId="16">'215'!$A$1:$Q$23</definedName>
    <definedName name="_xlnm.Print_Area" localSheetId="17">'216'!$A$1:$N$14</definedName>
    <definedName name="_xlnm.Print_Area" localSheetId="18">'217'!$A$1:$H$13</definedName>
    <definedName name="_xlnm.Print_Area" localSheetId="19">'218'!$A$1:$K$15</definedName>
    <definedName name="_xlnm.Print_Area" localSheetId="20">'219'!$A$1:$G$13</definedName>
    <definedName name="_xlnm.Print_Area" localSheetId="21">'220'!$A$1:$G$11</definedName>
    <definedName name="_xlnm.Print_Area" localSheetId="22">'221'!$A$1:$G$13</definedName>
    <definedName name="_xlnm.Print_Area" localSheetId="23">'222'!$A$1:$G$17</definedName>
    <definedName name="_xlnm.Print_Area" localSheetId="24">'223'!$A$1:$G$18</definedName>
    <definedName name="_xlnm.Print_Area" localSheetId="25">'224'!$A$1:$T$23</definedName>
    <definedName name="_xlnm.Print_Area" localSheetId="26">'225'!$A$1:$P$18</definedName>
    <definedName name="_xlnm.Print_Area" localSheetId="27">'226'!$A$1:$T$24</definedName>
    <definedName name="_xlnm.Print_Area" localSheetId="28">'227'!$A$1:$K$20</definedName>
    <definedName name="_xlnm.Print_Area" localSheetId="0">COVER!$A$1:$A$8</definedName>
    <definedName name="_xlnm.Print_Area" localSheetId="1">التقديم!$A$1:$C$14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83" l="1"/>
  <c r="B11" i="83"/>
  <c r="D10" i="83"/>
  <c r="D9" i="83"/>
  <c r="D11" i="83" l="1"/>
  <c r="F11" i="83"/>
  <c r="E11" i="83"/>
  <c r="G10" i="83"/>
  <c r="G9" i="83"/>
  <c r="G11" i="83" l="1"/>
  <c r="D14" i="81" l="1"/>
  <c r="I28" i="8" l="1"/>
  <c r="I29" i="8"/>
  <c r="I30" i="8"/>
  <c r="I31" i="8"/>
  <c r="I27" i="8"/>
  <c r="D17" i="7"/>
  <c r="D18" i="7"/>
  <c r="D19" i="7"/>
  <c r="D20" i="7"/>
  <c r="D16" i="7"/>
  <c r="C20" i="7"/>
  <c r="B20" i="7"/>
  <c r="K24" i="92" l="1"/>
  <c r="H15" i="86"/>
  <c r="J15" i="86"/>
  <c r="B15" i="86"/>
  <c r="G9" i="80"/>
  <c r="D9" i="80"/>
  <c r="M14" i="80"/>
  <c r="G25" i="13"/>
  <c r="G23" i="13"/>
  <c r="G22" i="13"/>
  <c r="G21" i="13"/>
  <c r="G20" i="13"/>
  <c r="F24" i="13"/>
  <c r="F23" i="13"/>
  <c r="F22" i="13"/>
  <c r="F21" i="13"/>
  <c r="F20" i="13"/>
  <c r="G19" i="13"/>
  <c r="F19" i="13"/>
  <c r="H31" i="8"/>
  <c r="G31" i="8"/>
  <c r="F31" i="8"/>
  <c r="E31" i="8"/>
  <c r="D31" i="8"/>
  <c r="D10" i="7"/>
  <c r="G10" i="7"/>
  <c r="H10" i="7"/>
  <c r="I10" i="7"/>
  <c r="D11" i="7"/>
  <c r="G11" i="7"/>
  <c r="H11" i="7"/>
  <c r="I11" i="7"/>
  <c r="J11" i="7"/>
  <c r="D12" i="7"/>
  <c r="G12" i="7"/>
  <c r="H12" i="7"/>
  <c r="I12" i="7"/>
  <c r="D13" i="7"/>
  <c r="G13" i="7"/>
  <c r="H13" i="7"/>
  <c r="I13" i="7"/>
  <c r="J10" i="7" l="1"/>
  <c r="J12" i="7"/>
  <c r="J13" i="7"/>
  <c r="I16" i="75"/>
  <c r="B16" i="75"/>
  <c r="L14" i="75"/>
  <c r="L11" i="98" l="1"/>
  <c r="M11" i="98"/>
  <c r="L13" i="98"/>
  <c r="M13" i="98"/>
  <c r="L14" i="98"/>
  <c r="M14" i="98"/>
  <c r="L16" i="98"/>
  <c r="M16" i="98"/>
  <c r="L17" i="98"/>
  <c r="M17" i="98"/>
  <c r="M10" i="98"/>
  <c r="L10" i="98"/>
  <c r="J18" i="98"/>
  <c r="I18" i="98"/>
  <c r="K17" i="98"/>
  <c r="K16" i="98"/>
  <c r="J15" i="98"/>
  <c r="I15" i="98"/>
  <c r="K14" i="98"/>
  <c r="K13" i="98"/>
  <c r="K15" i="98" s="1"/>
  <c r="J12" i="98"/>
  <c r="I12" i="98"/>
  <c r="K11" i="98"/>
  <c r="K12" i="98" s="1"/>
  <c r="K10" i="98"/>
  <c r="G18" i="98"/>
  <c r="F18" i="98"/>
  <c r="H17" i="98"/>
  <c r="H16" i="98"/>
  <c r="G15" i="98"/>
  <c r="H15" i="98"/>
  <c r="F15" i="98"/>
  <c r="H14" i="98"/>
  <c r="H13" i="98"/>
  <c r="G12" i="98"/>
  <c r="F12" i="98"/>
  <c r="H11" i="98"/>
  <c r="H10" i="98"/>
  <c r="H12" i="98" s="1"/>
  <c r="D18" i="98"/>
  <c r="M18" i="98" s="1"/>
  <c r="C18" i="98"/>
  <c r="E17" i="98"/>
  <c r="E16" i="98"/>
  <c r="D15" i="98"/>
  <c r="C15" i="98"/>
  <c r="E14" i="98"/>
  <c r="N14" i="98" s="1"/>
  <c r="E13" i="98"/>
  <c r="N13" i="98" s="1"/>
  <c r="D12" i="98"/>
  <c r="M12" i="98" s="1"/>
  <c r="C12" i="98"/>
  <c r="E11" i="98"/>
  <c r="E10" i="98"/>
  <c r="E12" i="98" s="1"/>
  <c r="K25" i="92"/>
  <c r="L25" i="92"/>
  <c r="N25" i="92"/>
  <c r="O25" i="92"/>
  <c r="K26" i="92"/>
  <c r="L26" i="92"/>
  <c r="N26" i="92"/>
  <c r="O26" i="92"/>
  <c r="K27" i="92"/>
  <c r="L27" i="92"/>
  <c r="N27" i="92"/>
  <c r="O27" i="92"/>
  <c r="K28" i="92"/>
  <c r="L28" i="92"/>
  <c r="N28" i="92"/>
  <c r="O28" i="92"/>
  <c r="K29" i="92"/>
  <c r="L29" i="92"/>
  <c r="N29" i="92"/>
  <c r="O29" i="92"/>
  <c r="K30" i="92"/>
  <c r="L30" i="92"/>
  <c r="N30" i="92"/>
  <c r="O30" i="92"/>
  <c r="K31" i="92"/>
  <c r="L31" i="92"/>
  <c r="N31" i="92"/>
  <c r="O31" i="92"/>
  <c r="K32" i="92"/>
  <c r="L32" i="92"/>
  <c r="N32" i="92"/>
  <c r="O32" i="92"/>
  <c r="K33" i="92"/>
  <c r="L33" i="92"/>
  <c r="N33" i="92"/>
  <c r="O33" i="92"/>
  <c r="K34" i="92"/>
  <c r="L34" i="92"/>
  <c r="N34" i="92"/>
  <c r="O34" i="92"/>
  <c r="K35" i="92"/>
  <c r="L35" i="92"/>
  <c r="N35" i="92"/>
  <c r="O35" i="92"/>
  <c r="L24" i="92"/>
  <c r="N24" i="92"/>
  <c r="O24" i="92"/>
  <c r="F23" i="92"/>
  <c r="D11" i="86"/>
  <c r="L15" i="98" l="1"/>
  <c r="E18" i="98"/>
  <c r="N17" i="98"/>
  <c r="M15" i="98"/>
  <c r="N11" i="98"/>
  <c r="L12" i="98"/>
  <c r="L18" i="98"/>
  <c r="K18" i="98"/>
  <c r="N12" i="98"/>
  <c r="E15" i="98"/>
  <c r="N15" i="98" s="1"/>
  <c r="H18" i="98"/>
  <c r="N10" i="98"/>
  <c r="N16" i="98"/>
  <c r="G11" i="29"/>
  <c r="G12" i="29"/>
  <c r="F20" i="27"/>
  <c r="I14" i="97"/>
  <c r="H14" i="97"/>
  <c r="G14" i="97"/>
  <c r="D14" i="97"/>
  <c r="I13" i="97"/>
  <c r="H13" i="97"/>
  <c r="G13" i="97"/>
  <c r="D13" i="97"/>
  <c r="I12" i="97"/>
  <c r="H12" i="97"/>
  <c r="G12" i="97"/>
  <c r="D12" i="97"/>
  <c r="I11" i="97"/>
  <c r="H11" i="97"/>
  <c r="G11" i="97"/>
  <c r="D11" i="97"/>
  <c r="I10" i="97"/>
  <c r="H10" i="97"/>
  <c r="G10" i="97"/>
  <c r="D10" i="97"/>
  <c r="N18" i="98" l="1"/>
  <c r="J13" i="97"/>
  <c r="J10" i="97"/>
  <c r="J11" i="97"/>
  <c r="J14" i="97"/>
  <c r="J12" i="97"/>
  <c r="F20" i="96"/>
  <c r="B20" i="96"/>
  <c r="G18" i="96"/>
  <c r="D15" i="96"/>
  <c r="H13" i="96"/>
  <c r="I16" i="96"/>
  <c r="D10" i="96"/>
  <c r="D11" i="96"/>
  <c r="D12" i="96"/>
  <c r="D13" i="96"/>
  <c r="D14" i="96"/>
  <c r="D16" i="96"/>
  <c r="D17" i="96"/>
  <c r="D18" i="96"/>
  <c r="D19" i="96"/>
  <c r="H15" i="96"/>
  <c r="I15" i="96"/>
  <c r="G15" i="96"/>
  <c r="J15" i="96" l="1"/>
  <c r="D20" i="96"/>
  <c r="M11" i="95"/>
  <c r="M24" i="95" s="1"/>
  <c r="P11" i="95"/>
  <c r="Q11" i="95"/>
  <c r="R11" i="95"/>
  <c r="S11" i="95" s="1"/>
  <c r="M12" i="95"/>
  <c r="P12" i="95"/>
  <c r="Q12" i="95"/>
  <c r="R12" i="95"/>
  <c r="M13" i="95"/>
  <c r="P13" i="95"/>
  <c r="Q13" i="95"/>
  <c r="R13" i="95"/>
  <c r="M14" i="95"/>
  <c r="P14" i="95"/>
  <c r="Q14" i="95"/>
  <c r="R14" i="95"/>
  <c r="M15" i="95"/>
  <c r="P15" i="95"/>
  <c r="Q15" i="95"/>
  <c r="R15" i="95"/>
  <c r="M16" i="95"/>
  <c r="P16" i="95"/>
  <c r="Q16" i="95"/>
  <c r="R16" i="95"/>
  <c r="M17" i="95"/>
  <c r="P17" i="95"/>
  <c r="Q17" i="95"/>
  <c r="R17" i="95"/>
  <c r="M18" i="95"/>
  <c r="P18" i="95"/>
  <c r="Q18" i="95"/>
  <c r="R18" i="95"/>
  <c r="M19" i="95"/>
  <c r="P19" i="95"/>
  <c r="Q19" i="95"/>
  <c r="R19" i="95"/>
  <c r="M20" i="95"/>
  <c r="P20" i="95"/>
  <c r="Q20" i="95"/>
  <c r="R20" i="95"/>
  <c r="M21" i="95"/>
  <c r="P21" i="95"/>
  <c r="Q21" i="95"/>
  <c r="R21" i="95"/>
  <c r="M22" i="95"/>
  <c r="P22" i="95"/>
  <c r="Q22" i="95"/>
  <c r="R22" i="95"/>
  <c r="M23" i="95"/>
  <c r="P23" i="95"/>
  <c r="Q23" i="95"/>
  <c r="R23" i="95"/>
  <c r="K24" i="95"/>
  <c r="L24" i="95"/>
  <c r="N24" i="95"/>
  <c r="O24" i="95"/>
  <c r="R12" i="92"/>
  <c r="R13" i="92"/>
  <c r="R14" i="92"/>
  <c r="R15" i="92"/>
  <c r="R16" i="92"/>
  <c r="R17" i="92"/>
  <c r="R18" i="92"/>
  <c r="R19" i="92"/>
  <c r="R20" i="92"/>
  <c r="R21" i="92"/>
  <c r="R22" i="92"/>
  <c r="Q12" i="92"/>
  <c r="Q13" i="92"/>
  <c r="Q14" i="92"/>
  <c r="Q15" i="92"/>
  <c r="Q16" i="92"/>
  <c r="Q17" i="92"/>
  <c r="Q18" i="92"/>
  <c r="Q19" i="92"/>
  <c r="Q20" i="92"/>
  <c r="Q21" i="92"/>
  <c r="Q22" i="92"/>
  <c r="R11" i="92"/>
  <c r="Q11" i="92"/>
  <c r="K23" i="92"/>
  <c r="L23" i="92"/>
  <c r="N23" i="92"/>
  <c r="O23" i="92"/>
  <c r="O36" i="92" s="1"/>
  <c r="P12" i="92"/>
  <c r="P13" i="92"/>
  <c r="P14" i="92"/>
  <c r="P15" i="92"/>
  <c r="P16" i="92"/>
  <c r="P17" i="92"/>
  <c r="P18" i="92"/>
  <c r="P19" i="92"/>
  <c r="P20" i="92"/>
  <c r="P21" i="92"/>
  <c r="P22" i="92"/>
  <c r="P11" i="92"/>
  <c r="M12" i="92"/>
  <c r="M13" i="92"/>
  <c r="M14" i="92"/>
  <c r="M15" i="92"/>
  <c r="M16" i="92"/>
  <c r="M17" i="92"/>
  <c r="M18" i="92"/>
  <c r="M19" i="92"/>
  <c r="M20" i="92"/>
  <c r="M21" i="92"/>
  <c r="M22" i="92"/>
  <c r="M11" i="92"/>
  <c r="G14" i="81"/>
  <c r="J14" i="81"/>
  <c r="K14" i="81"/>
  <c r="L14" i="81"/>
  <c r="O22" i="76"/>
  <c r="N22" i="76"/>
  <c r="P21" i="76"/>
  <c r="L22" i="76"/>
  <c r="M21" i="76"/>
  <c r="K22" i="76"/>
  <c r="J21" i="76"/>
  <c r="I22" i="76"/>
  <c r="F22" i="76"/>
  <c r="G21" i="76"/>
  <c r="C22" i="76"/>
  <c r="D21" i="76"/>
  <c r="B22" i="76"/>
  <c r="P10" i="76"/>
  <c r="P11" i="76"/>
  <c r="P12" i="76"/>
  <c r="P13" i="76"/>
  <c r="P14" i="76"/>
  <c r="P15" i="76"/>
  <c r="P16" i="76"/>
  <c r="P17" i="76"/>
  <c r="P18" i="76"/>
  <c r="P19" i="76"/>
  <c r="P20" i="76"/>
  <c r="P9" i="76"/>
  <c r="M10" i="80"/>
  <c r="M11" i="80"/>
  <c r="M12" i="80"/>
  <c r="M13" i="80"/>
  <c r="M9" i="80"/>
  <c r="K14" i="80"/>
  <c r="L14" i="80"/>
  <c r="D12" i="12"/>
  <c r="D13" i="13"/>
  <c r="G13" i="13"/>
  <c r="K13" i="13"/>
  <c r="N13" i="13"/>
  <c r="Q13" i="13"/>
  <c r="S13" i="13"/>
  <c r="T13" i="13"/>
  <c r="D23" i="8"/>
  <c r="F23" i="8"/>
  <c r="G23" i="8"/>
  <c r="I23" i="8"/>
  <c r="J23" i="8"/>
  <c r="L23" i="8"/>
  <c r="M23" i="8"/>
  <c r="C23" i="8"/>
  <c r="C23" i="39"/>
  <c r="D23" i="39"/>
  <c r="F23" i="39"/>
  <c r="G23" i="39"/>
  <c r="E21" i="39"/>
  <c r="H21" i="39"/>
  <c r="K21" i="39"/>
  <c r="N21" i="39"/>
  <c r="O21" i="39"/>
  <c r="P21" i="39"/>
  <c r="E22" i="39"/>
  <c r="H22" i="39"/>
  <c r="K22" i="39"/>
  <c r="N22" i="39"/>
  <c r="O22" i="39"/>
  <c r="P22" i="39"/>
  <c r="I23" i="39"/>
  <c r="J23" i="39"/>
  <c r="L23" i="39"/>
  <c r="M23" i="39"/>
  <c r="E21" i="8"/>
  <c r="H21" i="8"/>
  <c r="H23" i="8" s="1"/>
  <c r="K21" i="8"/>
  <c r="N21" i="8"/>
  <c r="N23" i="8" s="1"/>
  <c r="O21" i="8"/>
  <c r="O23" i="8" s="1"/>
  <c r="P21" i="8"/>
  <c r="P23" i="8" s="1"/>
  <c r="E22" i="8"/>
  <c r="H22" i="8"/>
  <c r="K22" i="8"/>
  <c r="N22" i="8"/>
  <c r="O22" i="8"/>
  <c r="P22" i="8"/>
  <c r="E26" i="8"/>
  <c r="F26" i="8"/>
  <c r="G26" i="8"/>
  <c r="H26" i="8"/>
  <c r="I14" i="7"/>
  <c r="H14" i="7"/>
  <c r="G14" i="7"/>
  <c r="D14" i="7"/>
  <c r="J14" i="7" s="1"/>
  <c r="E12" i="56"/>
  <c r="S11" i="92" l="1"/>
  <c r="S18" i="92"/>
  <c r="K23" i="8"/>
  <c r="E23" i="8"/>
  <c r="N23" i="39"/>
  <c r="S21" i="95"/>
  <c r="S20" i="95"/>
  <c r="S18" i="95"/>
  <c r="S22" i="95"/>
  <c r="Q24" i="95"/>
  <c r="S14" i="95"/>
  <c r="S15" i="95"/>
  <c r="S13" i="95"/>
  <c r="P24" i="95"/>
  <c r="S17" i="95"/>
  <c r="S16" i="95"/>
  <c r="S23" i="95"/>
  <c r="S12" i="95"/>
  <c r="S19" i="95"/>
  <c r="R24" i="95"/>
  <c r="S20" i="92"/>
  <c r="S19" i="92"/>
  <c r="S16" i="92"/>
  <c r="S14" i="92"/>
  <c r="S13" i="92"/>
  <c r="S22" i="92"/>
  <c r="S21" i="92"/>
  <c r="S17" i="92"/>
  <c r="P23" i="92"/>
  <c r="S15" i="92"/>
  <c r="M23" i="92"/>
  <c r="S12" i="92"/>
  <c r="Q23" i="92"/>
  <c r="R23" i="92"/>
  <c r="M14" i="81"/>
  <c r="P22" i="76"/>
  <c r="U13" i="13"/>
  <c r="K23" i="39"/>
  <c r="E23" i="39"/>
  <c r="Q22" i="39"/>
  <c r="H23" i="39"/>
  <c r="Q21" i="39"/>
  <c r="P23" i="39"/>
  <c r="O23" i="39"/>
  <c r="Q22" i="8"/>
  <c r="Q21" i="8"/>
  <c r="Q23" i="8" l="1"/>
  <c r="Q23" i="39"/>
  <c r="S24" i="95"/>
  <c r="S23" i="92"/>
  <c r="I19" i="96"/>
  <c r="H19" i="96"/>
  <c r="G19" i="96"/>
  <c r="I18" i="96"/>
  <c r="H18" i="96"/>
  <c r="I17" i="96"/>
  <c r="H17" i="96"/>
  <c r="G17" i="96"/>
  <c r="H16" i="96"/>
  <c r="G16" i="96"/>
  <c r="I14" i="96"/>
  <c r="H14" i="96"/>
  <c r="J14" i="96" s="1"/>
  <c r="G14" i="96"/>
  <c r="I13" i="96"/>
  <c r="J13" i="96" s="1"/>
  <c r="G13" i="96"/>
  <c r="I12" i="96"/>
  <c r="H12" i="96"/>
  <c r="G12" i="96"/>
  <c r="I11" i="96"/>
  <c r="H11" i="96"/>
  <c r="G11" i="96"/>
  <c r="I10" i="96"/>
  <c r="H10" i="96"/>
  <c r="G10" i="96"/>
  <c r="E20" i="96"/>
  <c r="C20" i="96"/>
  <c r="I23" i="95"/>
  <c r="H23" i="95"/>
  <c r="G23" i="95"/>
  <c r="D23" i="95"/>
  <c r="I22" i="95"/>
  <c r="H22" i="95"/>
  <c r="G22" i="95"/>
  <c r="D22" i="95"/>
  <c r="I21" i="95"/>
  <c r="H21" i="95"/>
  <c r="G21" i="95"/>
  <c r="D21" i="95"/>
  <c r="I20" i="95"/>
  <c r="H20" i="95"/>
  <c r="J20" i="95" s="1"/>
  <c r="G20" i="95"/>
  <c r="D20" i="95"/>
  <c r="I19" i="95"/>
  <c r="H19" i="95"/>
  <c r="G19" i="95"/>
  <c r="D19" i="95"/>
  <c r="I18" i="95"/>
  <c r="H18" i="95"/>
  <c r="G18" i="95"/>
  <c r="D18" i="95"/>
  <c r="I17" i="95"/>
  <c r="H17" i="95"/>
  <c r="G17" i="95"/>
  <c r="D17" i="95"/>
  <c r="I16" i="95"/>
  <c r="H16" i="95"/>
  <c r="J16" i="95" s="1"/>
  <c r="G16" i="95"/>
  <c r="D16" i="95"/>
  <c r="I15" i="95"/>
  <c r="H15" i="95"/>
  <c r="G15" i="95"/>
  <c r="D15" i="95"/>
  <c r="I14" i="95"/>
  <c r="H14" i="95"/>
  <c r="J14" i="95" s="1"/>
  <c r="G14" i="95"/>
  <c r="D14" i="95"/>
  <c r="I13" i="95"/>
  <c r="H13" i="95"/>
  <c r="G13" i="95"/>
  <c r="D13" i="95"/>
  <c r="I12" i="95"/>
  <c r="H12" i="95"/>
  <c r="G12" i="95"/>
  <c r="D12" i="95"/>
  <c r="I11" i="95"/>
  <c r="H11" i="95"/>
  <c r="G11" i="95"/>
  <c r="D11" i="95"/>
  <c r="B24" i="95"/>
  <c r="C24" i="95"/>
  <c r="E24" i="95"/>
  <c r="F24" i="95"/>
  <c r="I11" i="92"/>
  <c r="R24" i="92" s="1"/>
  <c r="H11" i="92"/>
  <c r="E23" i="92"/>
  <c r="N36" i="92" s="1"/>
  <c r="C23" i="92"/>
  <c r="L36" i="92" s="1"/>
  <c r="B23" i="92"/>
  <c r="K36" i="92" s="1"/>
  <c r="I22" i="92"/>
  <c r="R35" i="92" s="1"/>
  <c r="H22" i="92"/>
  <c r="Q35" i="92" s="1"/>
  <c r="G22" i="92"/>
  <c r="P35" i="92" s="1"/>
  <c r="D22" i="92"/>
  <c r="M35" i="92" s="1"/>
  <c r="I21" i="92"/>
  <c r="R34" i="92" s="1"/>
  <c r="H21" i="92"/>
  <c r="Q34" i="92" s="1"/>
  <c r="G21" i="92"/>
  <c r="P34" i="92" s="1"/>
  <c r="D21" i="92"/>
  <c r="M34" i="92" s="1"/>
  <c r="I20" i="92"/>
  <c r="R33" i="92" s="1"/>
  <c r="H20" i="92"/>
  <c r="Q33" i="92" s="1"/>
  <c r="G20" i="92"/>
  <c r="P33" i="92" s="1"/>
  <c r="D20" i="92"/>
  <c r="M33" i="92" s="1"/>
  <c r="I19" i="92"/>
  <c r="R32" i="92" s="1"/>
  <c r="H19" i="92"/>
  <c r="Q32" i="92" s="1"/>
  <c r="G19" i="92"/>
  <c r="P32" i="92" s="1"/>
  <c r="D19" i="92"/>
  <c r="M32" i="92" s="1"/>
  <c r="I18" i="92"/>
  <c r="R31" i="92" s="1"/>
  <c r="H18" i="92"/>
  <c r="Q31" i="92" s="1"/>
  <c r="G18" i="92"/>
  <c r="P31" i="92" s="1"/>
  <c r="D18" i="92"/>
  <c r="M31" i="92" s="1"/>
  <c r="I17" i="92"/>
  <c r="R30" i="92" s="1"/>
  <c r="H17" i="92"/>
  <c r="Q30" i="92" s="1"/>
  <c r="G17" i="92"/>
  <c r="P30" i="92" s="1"/>
  <c r="D17" i="92"/>
  <c r="M30" i="92" s="1"/>
  <c r="I16" i="92"/>
  <c r="R29" i="92" s="1"/>
  <c r="H16" i="92"/>
  <c r="Q29" i="92" s="1"/>
  <c r="G16" i="92"/>
  <c r="P29" i="92" s="1"/>
  <c r="D16" i="92"/>
  <c r="M29" i="92" s="1"/>
  <c r="I15" i="92"/>
  <c r="R28" i="92" s="1"/>
  <c r="H15" i="92"/>
  <c r="G15" i="92"/>
  <c r="P28" i="92" s="1"/>
  <c r="D15" i="92"/>
  <c r="M28" i="92" s="1"/>
  <c r="I14" i="92"/>
  <c r="R27" i="92" s="1"/>
  <c r="H14" i="92"/>
  <c r="Q27" i="92" s="1"/>
  <c r="G14" i="92"/>
  <c r="P27" i="92" s="1"/>
  <c r="D14" i="92"/>
  <c r="M27" i="92" s="1"/>
  <c r="I13" i="92"/>
  <c r="R26" i="92" s="1"/>
  <c r="H13" i="92"/>
  <c r="Q26" i="92" s="1"/>
  <c r="G13" i="92"/>
  <c r="P26" i="92" s="1"/>
  <c r="D13" i="92"/>
  <c r="M26" i="92" s="1"/>
  <c r="I12" i="92"/>
  <c r="R25" i="92" s="1"/>
  <c r="H12" i="92"/>
  <c r="Q25" i="92" s="1"/>
  <c r="G12" i="92"/>
  <c r="P25" i="92" s="1"/>
  <c r="D12" i="92"/>
  <c r="M25" i="92" s="1"/>
  <c r="G11" i="92"/>
  <c r="P24" i="92" s="1"/>
  <c r="D11" i="92"/>
  <c r="M24" i="92" s="1"/>
  <c r="D30" i="8"/>
  <c r="D29" i="8"/>
  <c r="D28" i="8"/>
  <c r="D27" i="8"/>
  <c r="J15" i="92" l="1"/>
  <c r="S28" i="92" s="1"/>
  <c r="Q28" i="92"/>
  <c r="J11" i="92"/>
  <c r="S24" i="92" s="1"/>
  <c r="Q24" i="92"/>
  <c r="J11" i="95"/>
  <c r="J13" i="95"/>
  <c r="J15" i="95"/>
  <c r="J21" i="95"/>
  <c r="J23" i="95"/>
  <c r="J19" i="92"/>
  <c r="S32" i="92" s="1"/>
  <c r="H20" i="96"/>
  <c r="I20" i="96"/>
  <c r="J17" i="95"/>
  <c r="J18" i="96"/>
  <c r="J10" i="96"/>
  <c r="G23" i="92"/>
  <c r="P36" i="92" s="1"/>
  <c r="J20" i="92"/>
  <c r="S33" i="92" s="1"/>
  <c r="J21" i="92"/>
  <c r="S34" i="92" s="1"/>
  <c r="J22" i="92"/>
  <c r="S35" i="92" s="1"/>
  <c r="I23" i="92"/>
  <c r="R36" i="92" s="1"/>
  <c r="H23" i="92"/>
  <c r="Q36" i="92" s="1"/>
  <c r="J12" i="92"/>
  <c r="S25" i="92" s="1"/>
  <c r="J13" i="92"/>
  <c r="J14" i="92"/>
  <c r="S27" i="92" s="1"/>
  <c r="J19" i="96"/>
  <c r="J16" i="92"/>
  <c r="S29" i="92" s="1"/>
  <c r="J17" i="92"/>
  <c r="S30" i="92" s="1"/>
  <c r="J18" i="92"/>
  <c r="S31" i="92" s="1"/>
  <c r="J19" i="95"/>
  <c r="J11" i="96"/>
  <c r="D23" i="92"/>
  <c r="M36" i="92" s="1"/>
  <c r="J12" i="96"/>
  <c r="J16" i="96"/>
  <c r="G20" i="96"/>
  <c r="J17" i="96"/>
  <c r="J18" i="95"/>
  <c r="J12" i="95"/>
  <c r="J22" i="95"/>
  <c r="I24" i="95"/>
  <c r="G24" i="95"/>
  <c r="D24" i="95"/>
  <c r="H24" i="95"/>
  <c r="J23" i="92" l="1"/>
  <c r="S36" i="92" s="1"/>
  <c r="S26" i="92"/>
  <c r="J20" i="96"/>
  <c r="J24" i="95"/>
  <c r="E20" i="27" l="1"/>
  <c r="M10" i="76"/>
  <c r="M11" i="76"/>
  <c r="M12" i="76"/>
  <c r="M13" i="76"/>
  <c r="M14" i="76"/>
  <c r="M15" i="76"/>
  <c r="M16" i="76"/>
  <c r="M17" i="76"/>
  <c r="M18" i="76"/>
  <c r="M19" i="76"/>
  <c r="M20" i="76"/>
  <c r="M9" i="76"/>
  <c r="L13" i="81"/>
  <c r="K13" i="81"/>
  <c r="J13" i="81"/>
  <c r="G13" i="81"/>
  <c r="D13" i="81"/>
  <c r="M22" i="76" l="1"/>
  <c r="M13" i="81"/>
  <c r="H14" i="80" l="1"/>
  <c r="I14" i="80"/>
  <c r="J10" i="80"/>
  <c r="J11" i="80"/>
  <c r="J12" i="80"/>
  <c r="J13" i="80"/>
  <c r="J9" i="80"/>
  <c r="J14" i="80" l="1"/>
  <c r="D11" i="12"/>
  <c r="D12" i="13"/>
  <c r="G12" i="13"/>
  <c r="K12" i="13"/>
  <c r="N12" i="13"/>
  <c r="Q12" i="13"/>
  <c r="S12" i="13"/>
  <c r="T12" i="13"/>
  <c r="I20" i="39"/>
  <c r="E18" i="39"/>
  <c r="H18" i="39"/>
  <c r="K18" i="39"/>
  <c r="N18" i="39"/>
  <c r="O18" i="39"/>
  <c r="P18" i="39"/>
  <c r="E19" i="39"/>
  <c r="H19" i="39"/>
  <c r="K19" i="39"/>
  <c r="N19" i="39"/>
  <c r="O19" i="39"/>
  <c r="P19" i="39"/>
  <c r="C20" i="39"/>
  <c r="D20" i="39"/>
  <c r="F20" i="39"/>
  <c r="G20" i="39"/>
  <c r="J20" i="39"/>
  <c r="L20" i="39"/>
  <c r="M20" i="39"/>
  <c r="E18" i="8"/>
  <c r="H18" i="8"/>
  <c r="K18" i="8"/>
  <c r="N18" i="8"/>
  <c r="O18" i="8"/>
  <c r="P18" i="8"/>
  <c r="E19" i="8"/>
  <c r="H19" i="8"/>
  <c r="K19" i="8"/>
  <c r="N19" i="8"/>
  <c r="O19" i="8"/>
  <c r="P19" i="8"/>
  <c r="C20" i="8"/>
  <c r="D20" i="8"/>
  <c r="F20" i="8"/>
  <c r="G20" i="8"/>
  <c r="I20" i="8"/>
  <c r="J20" i="8"/>
  <c r="L20" i="8"/>
  <c r="M20" i="8"/>
  <c r="C19" i="7"/>
  <c r="E11" i="56"/>
  <c r="H20" i="39" l="1"/>
  <c r="B19" i="7"/>
  <c r="U12" i="13"/>
  <c r="K20" i="39"/>
  <c r="P20" i="39"/>
  <c r="Q18" i="39"/>
  <c r="Q19" i="39"/>
  <c r="E20" i="39"/>
  <c r="N20" i="39"/>
  <c r="O20" i="39"/>
  <c r="N20" i="8"/>
  <c r="H30" i="8" s="1"/>
  <c r="K20" i="8"/>
  <c r="G30" i="8" s="1"/>
  <c r="P20" i="8"/>
  <c r="H20" i="8"/>
  <c r="F30" i="8" s="1"/>
  <c r="O20" i="8"/>
  <c r="Q18" i="8"/>
  <c r="E20" i="8"/>
  <c r="E30" i="8" s="1"/>
  <c r="Q19" i="8"/>
  <c r="D20" i="76"/>
  <c r="D19" i="76"/>
  <c r="D18" i="76"/>
  <c r="D17" i="76"/>
  <c r="D16" i="76"/>
  <c r="D15" i="76"/>
  <c r="D14" i="76"/>
  <c r="D13" i="76"/>
  <c r="D12" i="76"/>
  <c r="D11" i="76"/>
  <c r="D10" i="76"/>
  <c r="D9" i="76"/>
  <c r="E22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E10" i="56"/>
  <c r="F15" i="86"/>
  <c r="E15" i="86"/>
  <c r="C15" i="86"/>
  <c r="I14" i="86"/>
  <c r="H14" i="86"/>
  <c r="G14" i="86"/>
  <c r="D14" i="86"/>
  <c r="I13" i="86"/>
  <c r="H13" i="86"/>
  <c r="G13" i="86"/>
  <c r="D13" i="86"/>
  <c r="I12" i="86"/>
  <c r="H12" i="86"/>
  <c r="G12" i="86"/>
  <c r="D12" i="86"/>
  <c r="I11" i="86"/>
  <c r="H11" i="86"/>
  <c r="G11" i="86"/>
  <c r="I10" i="86"/>
  <c r="H10" i="86"/>
  <c r="G10" i="86"/>
  <c r="D10" i="86"/>
  <c r="D15" i="86" s="1"/>
  <c r="S11" i="13"/>
  <c r="F26" i="13"/>
  <c r="G26" i="13"/>
  <c r="D9" i="71"/>
  <c r="D10" i="71"/>
  <c r="D11" i="71"/>
  <c r="D12" i="71"/>
  <c r="D8" i="71"/>
  <c r="D20" i="27"/>
  <c r="C20" i="27"/>
  <c r="G10" i="80"/>
  <c r="G11" i="80"/>
  <c r="G12" i="80"/>
  <c r="G13" i="80"/>
  <c r="F14" i="80"/>
  <c r="E14" i="80"/>
  <c r="S9" i="13"/>
  <c r="C18" i="7"/>
  <c r="B18" i="7"/>
  <c r="D16" i="74"/>
  <c r="D10" i="74"/>
  <c r="D14" i="73"/>
  <c r="D15" i="73"/>
  <c r="D16" i="73"/>
  <c r="D8" i="73"/>
  <c r="D9" i="73"/>
  <c r="D10" i="73"/>
  <c r="D11" i="73"/>
  <c r="D9" i="72"/>
  <c r="D10" i="72"/>
  <c r="D11" i="72"/>
  <c r="D12" i="72"/>
  <c r="D8" i="72"/>
  <c r="D8" i="64"/>
  <c r="D9" i="64"/>
  <c r="G10" i="29"/>
  <c r="D12" i="81"/>
  <c r="G12" i="81"/>
  <c r="J12" i="81"/>
  <c r="K12" i="81"/>
  <c r="L12" i="81"/>
  <c r="D10" i="12"/>
  <c r="D11" i="13"/>
  <c r="G11" i="13"/>
  <c r="K11" i="13"/>
  <c r="N11" i="13"/>
  <c r="Q11" i="13"/>
  <c r="T11" i="13"/>
  <c r="E15" i="39"/>
  <c r="H15" i="39"/>
  <c r="K15" i="39"/>
  <c r="N15" i="39"/>
  <c r="O15" i="39"/>
  <c r="P15" i="39"/>
  <c r="E16" i="39"/>
  <c r="H16" i="39"/>
  <c r="H17" i="39" s="1"/>
  <c r="K16" i="39"/>
  <c r="N16" i="39"/>
  <c r="N17" i="39" s="1"/>
  <c r="O16" i="39"/>
  <c r="P16" i="39"/>
  <c r="C17" i="39"/>
  <c r="D17" i="39"/>
  <c r="F17" i="39"/>
  <c r="G17" i="39"/>
  <c r="I17" i="39"/>
  <c r="J17" i="39"/>
  <c r="L17" i="39"/>
  <c r="M17" i="39"/>
  <c r="E15" i="8"/>
  <c r="H15" i="8"/>
  <c r="K15" i="8"/>
  <c r="N15" i="8"/>
  <c r="O15" i="8"/>
  <c r="P15" i="8"/>
  <c r="E16" i="8"/>
  <c r="H16" i="8"/>
  <c r="K16" i="8"/>
  <c r="N16" i="8"/>
  <c r="O16" i="8"/>
  <c r="P16" i="8"/>
  <c r="C17" i="8"/>
  <c r="D17" i="8"/>
  <c r="F17" i="8"/>
  <c r="G17" i="8"/>
  <c r="I17" i="8"/>
  <c r="J17" i="8"/>
  <c r="L17" i="8"/>
  <c r="M17" i="8"/>
  <c r="J9" i="83"/>
  <c r="J10" i="83"/>
  <c r="H11" i="83"/>
  <c r="I11" i="83"/>
  <c r="G9" i="29"/>
  <c r="L11" i="81"/>
  <c r="K11" i="81"/>
  <c r="M11" i="81" s="1"/>
  <c r="J11" i="81"/>
  <c r="G11" i="81"/>
  <c r="D11" i="81"/>
  <c r="T10" i="13"/>
  <c r="S10" i="13"/>
  <c r="T9" i="13"/>
  <c r="D10" i="13"/>
  <c r="N10" i="13"/>
  <c r="D9" i="12"/>
  <c r="Q10" i="13"/>
  <c r="K10" i="13"/>
  <c r="G10" i="13"/>
  <c r="G9" i="13"/>
  <c r="D9" i="13"/>
  <c r="N12" i="39"/>
  <c r="P13" i="39"/>
  <c r="P12" i="39"/>
  <c r="O13" i="39"/>
  <c r="O12" i="39"/>
  <c r="O14" i="39" s="1"/>
  <c r="O9" i="39"/>
  <c r="N13" i="39"/>
  <c r="K13" i="39"/>
  <c r="K12" i="39"/>
  <c r="H13" i="39"/>
  <c r="H12" i="39"/>
  <c r="E13" i="39"/>
  <c r="E12" i="39"/>
  <c r="D14" i="39"/>
  <c r="F14" i="39"/>
  <c r="G14" i="39"/>
  <c r="I14" i="39"/>
  <c r="J14" i="39"/>
  <c r="L14" i="39"/>
  <c r="M14" i="39"/>
  <c r="C14" i="39"/>
  <c r="P13" i="8"/>
  <c r="P12" i="8"/>
  <c r="O13" i="8"/>
  <c r="O12" i="8"/>
  <c r="M14" i="8"/>
  <c r="L14" i="8"/>
  <c r="N13" i="8"/>
  <c r="N12" i="8"/>
  <c r="J14" i="8"/>
  <c r="I14" i="8"/>
  <c r="K13" i="8"/>
  <c r="K12" i="8"/>
  <c r="G14" i="8"/>
  <c r="F14" i="8"/>
  <c r="H13" i="8"/>
  <c r="H12" i="8"/>
  <c r="D14" i="8"/>
  <c r="C14" i="8"/>
  <c r="E13" i="8"/>
  <c r="E12" i="8"/>
  <c r="C17" i="7"/>
  <c r="B17" i="7"/>
  <c r="C17" i="73"/>
  <c r="B17" i="73"/>
  <c r="L10" i="81"/>
  <c r="K10" i="81"/>
  <c r="M10" i="81" s="1"/>
  <c r="J10" i="81"/>
  <c r="G10" i="81"/>
  <c r="D10" i="81"/>
  <c r="C11" i="39"/>
  <c r="H22" i="76"/>
  <c r="C14" i="80"/>
  <c r="B14" i="80"/>
  <c r="D13" i="80"/>
  <c r="D12" i="80"/>
  <c r="D11" i="80"/>
  <c r="D10" i="80"/>
  <c r="C11" i="8"/>
  <c r="G8" i="29"/>
  <c r="B20" i="27"/>
  <c r="J10" i="76"/>
  <c r="J11" i="76"/>
  <c r="J12" i="76"/>
  <c r="J13" i="76"/>
  <c r="J14" i="76"/>
  <c r="J15" i="76"/>
  <c r="J16" i="76"/>
  <c r="J17" i="76"/>
  <c r="J18" i="76"/>
  <c r="J19" i="76"/>
  <c r="J20" i="76"/>
  <c r="J9" i="76"/>
  <c r="J22" i="76" s="1"/>
  <c r="L12" i="75"/>
  <c r="D8" i="12"/>
  <c r="N9" i="13"/>
  <c r="K9" i="13"/>
  <c r="Q9" i="13"/>
  <c r="E9" i="39"/>
  <c r="E11" i="39" s="1"/>
  <c r="H9" i="39"/>
  <c r="K9" i="39"/>
  <c r="N9" i="39"/>
  <c r="P9" i="39"/>
  <c r="E10" i="39"/>
  <c r="H10" i="39"/>
  <c r="K10" i="39"/>
  <c r="N10" i="39"/>
  <c r="O10" i="39"/>
  <c r="O11" i="39" s="1"/>
  <c r="P10" i="39"/>
  <c r="D11" i="39"/>
  <c r="F11" i="39"/>
  <c r="G11" i="39"/>
  <c r="I11" i="39"/>
  <c r="J11" i="39"/>
  <c r="L11" i="39"/>
  <c r="M11" i="39"/>
  <c r="E9" i="8"/>
  <c r="H9" i="8"/>
  <c r="K9" i="8"/>
  <c r="N9" i="8"/>
  <c r="O9" i="8"/>
  <c r="P9" i="8"/>
  <c r="E10" i="8"/>
  <c r="H10" i="8"/>
  <c r="K10" i="8"/>
  <c r="N10" i="8"/>
  <c r="O10" i="8"/>
  <c r="P10" i="8"/>
  <c r="D11" i="8"/>
  <c r="F11" i="8"/>
  <c r="G11" i="8"/>
  <c r="I11" i="8"/>
  <c r="K11" i="8" s="1"/>
  <c r="G27" i="8" s="1"/>
  <c r="J11" i="8"/>
  <c r="L11" i="8"/>
  <c r="M11" i="8"/>
  <c r="B16" i="7"/>
  <c r="C16" i="7"/>
  <c r="O12" i="75"/>
  <c r="O13" i="75"/>
  <c r="O14" i="75"/>
  <c r="O15" i="75"/>
  <c r="M12" i="75"/>
  <c r="M13" i="75"/>
  <c r="M14" i="75"/>
  <c r="M15" i="75"/>
  <c r="L13" i="75"/>
  <c r="N13" i="75" s="1"/>
  <c r="P13" i="75" s="1"/>
  <c r="L15" i="75"/>
  <c r="N15" i="75" s="1"/>
  <c r="I12" i="75"/>
  <c r="K12" i="75" s="1"/>
  <c r="I13" i="75"/>
  <c r="K13" i="75" s="1"/>
  <c r="I14" i="75"/>
  <c r="K14" i="75" s="1"/>
  <c r="I15" i="75"/>
  <c r="K15" i="75" s="1"/>
  <c r="D12" i="75"/>
  <c r="F12" i="75" s="1"/>
  <c r="D13" i="75"/>
  <c r="F13" i="75" s="1"/>
  <c r="D14" i="75"/>
  <c r="F14" i="75" s="1"/>
  <c r="D15" i="75"/>
  <c r="F15" i="75" s="1"/>
  <c r="C16" i="75"/>
  <c r="E16" i="75"/>
  <c r="G16" i="75"/>
  <c r="H16" i="75"/>
  <c r="J16" i="75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P11" i="39"/>
  <c r="Q13" i="39"/>
  <c r="N14" i="39"/>
  <c r="O11" i="8"/>
  <c r="Q12" i="8"/>
  <c r="M12" i="81" l="1"/>
  <c r="P14" i="39"/>
  <c r="K17" i="39"/>
  <c r="O17" i="39"/>
  <c r="Q16" i="39"/>
  <c r="O17" i="8"/>
  <c r="Q9" i="8"/>
  <c r="H11" i="8"/>
  <c r="F27" i="8" s="1"/>
  <c r="Q15" i="8"/>
  <c r="Q10" i="8"/>
  <c r="K17" i="8"/>
  <c r="G29" i="8" s="1"/>
  <c r="H17" i="8"/>
  <c r="F29" i="8" s="1"/>
  <c r="N11" i="8"/>
  <c r="H27" i="8" s="1"/>
  <c r="D22" i="76"/>
  <c r="Q10" i="39"/>
  <c r="P17" i="8"/>
  <c r="Q17" i="8" s="1"/>
  <c r="G22" i="76"/>
  <c r="N14" i="75"/>
  <c r="P14" i="75" s="1"/>
  <c r="E14" i="8"/>
  <c r="E28" i="8" s="1"/>
  <c r="N17" i="8"/>
  <c r="H29" i="8" s="1"/>
  <c r="Q16" i="8"/>
  <c r="P14" i="8"/>
  <c r="Q12" i="39"/>
  <c r="Q14" i="39" s="1"/>
  <c r="G14" i="80"/>
  <c r="D17" i="73"/>
  <c r="E9" i="73" s="1"/>
  <c r="D13" i="72"/>
  <c r="E11" i="72" s="1"/>
  <c r="D10" i="64"/>
  <c r="E8" i="64" s="1"/>
  <c r="D13" i="71"/>
  <c r="E11" i="71" s="1"/>
  <c r="G15" i="86"/>
  <c r="J10" i="86"/>
  <c r="J12" i="86"/>
  <c r="J11" i="83"/>
  <c r="M16" i="75"/>
  <c r="N12" i="75"/>
  <c r="E9" i="64"/>
  <c r="P17" i="39"/>
  <c r="Q15" i="39"/>
  <c r="Q17" i="39" s="1"/>
  <c r="K14" i="8"/>
  <c r="G28" i="8" s="1"/>
  <c r="D14" i="80"/>
  <c r="E17" i="8"/>
  <c r="E29" i="8" s="1"/>
  <c r="U9" i="13"/>
  <c r="I15" i="86"/>
  <c r="H14" i="8"/>
  <c r="F28" i="8" s="1"/>
  <c r="N14" i="8"/>
  <c r="H28" i="8" s="1"/>
  <c r="H14" i="39"/>
  <c r="J11" i="86"/>
  <c r="J13" i="86"/>
  <c r="P11" i="8"/>
  <c r="Q11" i="8" s="1"/>
  <c r="O14" i="8"/>
  <c r="Q13" i="8"/>
  <c r="Q20" i="39"/>
  <c r="U10" i="13"/>
  <c r="U11" i="13"/>
  <c r="I26" i="13"/>
  <c r="J14" i="86"/>
  <c r="D18" i="74"/>
  <c r="E9" i="74" s="1"/>
  <c r="P15" i="75"/>
  <c r="L16" i="75"/>
  <c r="O16" i="75"/>
  <c r="D16" i="75"/>
  <c r="F16" i="75"/>
  <c r="K16" i="75"/>
  <c r="P12" i="75"/>
  <c r="N11" i="39"/>
  <c r="Q9" i="39"/>
  <c r="H11" i="39"/>
  <c r="E14" i="39"/>
  <c r="K14" i="39"/>
  <c r="Q11" i="39"/>
  <c r="E17" i="39"/>
  <c r="K11" i="39"/>
  <c r="Q20" i="8"/>
  <c r="E11" i="8"/>
  <c r="E27" i="8" s="1"/>
  <c r="Q14" i="8" l="1"/>
  <c r="E12" i="71"/>
  <c r="N16" i="75"/>
  <c r="E14" i="73"/>
  <c r="E15" i="73"/>
  <c r="E8" i="73"/>
  <c r="E12" i="73"/>
  <c r="E13" i="73"/>
  <c r="E11" i="73"/>
  <c r="E16" i="73"/>
  <c r="E10" i="73"/>
  <c r="E12" i="72"/>
  <c r="E10" i="72"/>
  <c r="E8" i="72"/>
  <c r="E9" i="72"/>
  <c r="E13" i="72" s="1"/>
  <c r="E10" i="64"/>
  <c r="E9" i="71"/>
  <c r="E8" i="71"/>
  <c r="E10" i="71"/>
  <c r="E16" i="74"/>
  <c r="P16" i="75"/>
  <c r="E8" i="74"/>
  <c r="E11" i="74"/>
  <c r="E15" i="74"/>
  <c r="E10" i="74"/>
  <c r="E17" i="74"/>
  <c r="E12" i="74"/>
  <c r="E14" i="74"/>
  <c r="E13" i="74"/>
  <c r="E18" i="74" l="1"/>
  <c r="E17" i="73"/>
  <c r="E13" i="71"/>
</calcChain>
</file>

<file path=xl/sharedStrings.xml><?xml version="1.0" encoding="utf-8"?>
<sst xmlns="http://schemas.openxmlformats.org/spreadsheetml/2006/main" count="1113" uniqueCount="479">
  <si>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</si>
  <si>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</si>
  <si>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</si>
  <si>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</si>
  <si>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</si>
  <si>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</si>
  <si>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</si>
  <si>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</si>
  <si>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</si>
  <si>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</si>
  <si>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</si>
  <si>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</si>
  <si>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</si>
  <si>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</si>
  <si>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</si>
  <si>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</si>
  <si>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</si>
  <si>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</si>
  <si>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</si>
  <si>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</si>
  <si>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</si>
  <si>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BENEFICIARIES OF SERVICES RENDERED BY SOCIAL DEVELOPMENT CENTER BY TYPE AND NATIONALITY</t>
  </si>
  <si>
    <t xml:space="preserve"> قطريون
Qatari </t>
  </si>
  <si>
    <t xml:space="preserve"> غير قطريين
Non-Qatari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</si>
  <si>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</si>
  <si>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</si>
  <si>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</si>
  <si>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</si>
  <si>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</si>
  <si>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</si>
  <si>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</si>
  <si>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</si>
  <si>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</si>
  <si>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</si>
  <si>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</si>
  <si>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</si>
  <si>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</si>
  <si>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</si>
  <si>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</si>
  <si>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</si>
  <si>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</si>
  <si>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</si>
  <si>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</si>
  <si>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Year</t>
  </si>
  <si>
    <t>Doha</t>
  </si>
  <si>
    <t>Al-Rayyan</t>
  </si>
  <si>
    <t>Al-Khor</t>
  </si>
  <si>
    <t>Al-Shamal</t>
  </si>
  <si>
    <t>HOUSEHOLDS BENEFITING OF MONTHLY FINANCIAL ASSISTANCE 
PROVIDED BY SOCIAL DEVELOPMENT CENTER BY NATIONALITY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</si>
  <si>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</si>
  <si>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</si>
  <si>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</si>
  <si>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</si>
  <si>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</si>
  <si>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t xml:space="preserve">                 Type of  Consultancy and                                               Gender 
 Years &amp; Nationality</t>
  </si>
  <si>
    <t>القطاع</t>
  </si>
  <si>
    <t>متوسط العمر عند التقاعد</t>
  </si>
  <si>
    <t>مدني (حكومي وخاص)*</t>
  </si>
  <si>
    <t>عسكري</t>
  </si>
  <si>
    <t>Sector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</si>
  <si>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</si>
  <si>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</si>
  <si>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</si>
  <si>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</si>
  <si>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</si>
  <si>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</si>
  <si>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</si>
  <si>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</si>
  <si>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</si>
  <si>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</si>
  <si>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</si>
  <si>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</si>
  <si>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</si>
  <si>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</si>
  <si>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</si>
  <si>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</si>
  <si>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</si>
  <si>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</si>
  <si>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</si>
  <si>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</si>
  <si>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</si>
  <si>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</si>
  <si>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</si>
  <si>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</si>
  <si>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</si>
  <si>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</si>
  <si>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</si>
  <si>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</si>
  <si>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</si>
  <si>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</si>
  <si>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</si>
  <si>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</si>
  <si>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</si>
  <si>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</si>
  <si>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</si>
  <si>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</si>
  <si>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</si>
  <si>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</si>
  <si>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</si>
  <si>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</si>
  <si>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</si>
  <si>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</si>
  <si>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</si>
  <si>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</si>
  <si>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</si>
  <si>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</si>
  <si>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</si>
  <si>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</si>
  <si>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</si>
  <si>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</si>
  <si>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</si>
  <si>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</si>
  <si>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Day Care Service</t>
  </si>
  <si>
    <t>أقل من 15</t>
  </si>
  <si>
    <t>Less than 15</t>
  </si>
  <si>
    <t>Less than 30</t>
  </si>
  <si>
    <t>أقل من 30</t>
  </si>
  <si>
    <t>غير قطريين
Non-Qatari</t>
  </si>
  <si>
    <t>قطريون
Qatari</t>
  </si>
  <si>
    <t xml:space="preserve">                     Nationality &amp; Gender
      Type of services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</si>
  <si>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</si>
  <si>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</si>
  <si>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</si>
  <si>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</si>
  <si>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</si>
  <si>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</si>
  <si>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31 - 40</t>
  </si>
  <si>
    <t>41 - 50</t>
  </si>
  <si>
    <t>51 +</t>
  </si>
  <si>
    <t>51+</t>
  </si>
  <si>
    <t>-</t>
  </si>
  <si>
    <t>نساء
women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</si>
  <si>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</si>
  <si>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</si>
  <si>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</si>
  <si>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</si>
  <si>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</si>
  <si>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</si>
  <si>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</si>
  <si>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</si>
  <si>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</si>
  <si>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</si>
  <si>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</si>
  <si>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</si>
  <si>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</si>
  <si>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</si>
  <si>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</si>
  <si>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</si>
  <si>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                   نوع الخدمة 
                       والنوع
السنة والجنسية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</si>
  <si>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</si>
  <si>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</si>
  <si>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</si>
  <si>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· Social Development Center</t>
  </si>
  <si>
    <t>· Qatar Center for Voluntary Activities</t>
  </si>
  <si>
    <t>Data Sources: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</si>
  <si>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</si>
  <si>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</si>
  <si>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</si>
  <si>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</si>
  <si>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</si>
  <si>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</si>
  <si>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</si>
  <si>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</si>
  <si>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</si>
  <si>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</si>
  <si>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</si>
  <si>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>نوع الخدمة</t>
  </si>
  <si>
    <t>Age group</t>
  </si>
  <si>
    <t>الفئة العمرية</t>
  </si>
  <si>
    <t>SERVICES PROVIDED TO CASES RECIVED 
BY NAUFAR CENTER BY GENDER AND SERVICE TYPE</t>
  </si>
  <si>
    <t>خدمة الرعاية النهارية</t>
  </si>
  <si>
    <t xml:space="preserve"> الخدمات المقدمة للحالات الواردة 
لمركز نوفر حسب النوع ونوع الخدمة</t>
  </si>
  <si>
    <t>Type of service</t>
  </si>
  <si>
    <t>Educational Services</t>
  </si>
  <si>
    <t>Medical Services</t>
  </si>
  <si>
    <t xml:space="preserve"> Financial Services</t>
  </si>
  <si>
    <t xml:space="preserve"> Services in Kind</t>
  </si>
  <si>
    <t>الخدمات الطبية</t>
  </si>
  <si>
    <t>الخدمات التعليمية</t>
  </si>
  <si>
    <t>الخدمات التدريبية</t>
  </si>
  <si>
    <t>الخدمات العينية</t>
  </si>
  <si>
    <t>Medical services for *kidneys</t>
  </si>
  <si>
    <t>* الخدمات الطبية للكلى تقدم لغير القطريين فقط.</t>
  </si>
  <si>
    <t>* Medical services for kidneys provide  for Non-Qataris only.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</si>
  <si>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</si>
  <si>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</si>
  <si>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</si>
  <si>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</si>
  <si>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</si>
  <si>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</si>
  <si>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</si>
  <si>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</si>
  <si>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</si>
  <si>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</si>
  <si>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</si>
  <si>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</si>
  <si>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</si>
  <si>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</si>
  <si>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</si>
  <si>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</si>
  <si>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</si>
  <si>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</si>
  <si>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</si>
  <si>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</si>
  <si>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</si>
  <si>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</si>
  <si>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</si>
  <si>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وحدة داخلية</t>
  </si>
  <si>
    <t>Residential Unit</t>
  </si>
  <si>
    <t>استشارات اجتماعية ونفسية وقانونية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</si>
  <si>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</si>
  <si>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</si>
  <si>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</si>
  <si>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</si>
  <si>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</si>
  <si>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</si>
  <si>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</si>
  <si>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</si>
  <si>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</si>
  <si>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</si>
  <si>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</si>
  <si>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</si>
  <si>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</si>
  <si>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</si>
  <si>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</si>
  <si>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</si>
  <si>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</si>
  <si>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</si>
  <si>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</si>
  <si>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</si>
  <si>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</si>
  <si>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</si>
  <si>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</si>
  <si>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</si>
  <si>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</si>
  <si>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</si>
  <si>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قروض مشاريع
</t>
    </r>
    <r>
      <rPr>
        <sz val="10"/>
        <rFont val="Arial"/>
        <family val="2"/>
      </rPr>
      <t>Project loans</t>
    </r>
  </si>
  <si>
    <t xml:space="preserve"> المستفيدون من الخدمات المقدمة من دار الإنماء الاجتماعي  حسب نوع الخدمة والجنسية 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</si>
  <si>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</si>
  <si>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</si>
  <si>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الجنسية                           والنوع
السنة </t>
  </si>
  <si>
    <t xml:space="preserve">                    الجنسية                           والنوع
الفئات العمرية </t>
  </si>
  <si>
    <t xml:space="preserve">               Private                       Societies
Year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</si>
  <si>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</si>
  <si>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</si>
  <si>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</si>
  <si>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</si>
  <si>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>قروض  **مشاريع</t>
  </si>
  <si>
    <t>Project loans**</t>
  </si>
  <si>
    <t>** قروض المشاريع تقدم للقطريين فقط.</t>
  </si>
  <si>
    <t>** Project loans provide  for Qataris only.</t>
  </si>
  <si>
    <t>--</t>
  </si>
  <si>
    <t>VOLUNTEERS REGISTERED  AT  QATAR CENTER FOR VOLUNTARY ACTIVITIES 
BY NATIONALITY,GENDER AND AGE GROUPS</t>
  </si>
  <si>
    <t>*5,579</t>
  </si>
  <si>
    <t>*7,001</t>
  </si>
  <si>
    <r>
      <t>أنشطة الإعلام الاجتماعي</t>
    </r>
    <r>
      <rPr>
        <b/>
        <vertAlign val="superscript"/>
        <sz val="12"/>
        <rFont val="Arial"/>
        <family val="2"/>
      </rPr>
      <t>(1)</t>
    </r>
  </si>
  <si>
    <r>
      <t>Social media activities</t>
    </r>
    <r>
      <rPr>
        <b/>
        <vertAlign val="superscript"/>
        <sz val="10"/>
        <rFont val="Arial"/>
        <family val="2"/>
      </rPr>
      <t xml:space="preserve"> (1)</t>
    </r>
  </si>
  <si>
    <t xml:space="preserve">(1) It features media and cultural content that is published on the center’s social networking accounts (Twitter, Facebook, YouTube, Instagram, Google Plus). </t>
  </si>
  <si>
    <t xml:space="preserve">BENEFICIARIES OF SOCIAL SECURITY BY LOCATION </t>
  </si>
  <si>
    <t>معاش أسرة مفقودة</t>
  </si>
  <si>
    <t xml:space="preserve">                   نوع البدل                        والنوع
   السنوات</t>
  </si>
  <si>
    <t>BENEFICIARIES OF SOCIAL SECURITY (SERVANT ALLOWANCE) 
BY TYPE OF ALLOWANCE AND GENDER</t>
  </si>
  <si>
    <t xml:space="preserve">                 السنة  
الموقع </t>
  </si>
  <si>
    <t>مسيعيد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</si>
  <si>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</si>
  <si>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</si>
  <si>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</si>
  <si>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</si>
  <si>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</si>
  <si>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</si>
  <si>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جدول (218)</t>
  </si>
  <si>
    <t>TABLE (218)</t>
  </si>
  <si>
    <t>TABLE (219)</t>
  </si>
  <si>
    <t>TABLE (220)</t>
  </si>
  <si>
    <t>TABLE (221)</t>
  </si>
  <si>
    <t>جدول رقم (222)</t>
  </si>
  <si>
    <t>TABLE (222)</t>
  </si>
  <si>
    <t>جدول رقم (223)</t>
  </si>
  <si>
    <t>TABLE (223)</t>
  </si>
  <si>
    <t>TABLE (224)</t>
  </si>
  <si>
    <t>TABLE (225)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</si>
  <si>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</si>
  <si>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</si>
  <si>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>·Ministry of Administrative Development, Labor and Social Affairs</t>
  </si>
  <si>
    <t xml:space="preserve">           نوع الاستشارة 
                   والنوع
السنة والجنسية</t>
  </si>
  <si>
    <t xml:space="preserve">  Training Services</t>
  </si>
  <si>
    <t xml:space="preserve">الخدمات المادية </t>
  </si>
  <si>
    <t>* All retirees enrolled in systems of public pension (governmental) and social insurance  (the private sector)</t>
  </si>
  <si>
    <t>·        وزارة التنمية الإدارية والعمل والشؤون الاجتماعية</t>
  </si>
  <si>
    <t>·        دار الإنماء الاجتماعي</t>
  </si>
  <si>
    <t>·        مركز قطر للعمل التطوعي</t>
  </si>
  <si>
    <t>·        الهيئة العامة للتقاعد والتأمينات الاجتماعية</t>
  </si>
  <si>
    <t>.       مركز نوفر</t>
  </si>
  <si>
    <t>.      هيئة تنظيم الأعمال الخيرية</t>
  </si>
  <si>
    <t>. Regulatory Authority For Charitable Activities</t>
  </si>
  <si>
    <t>20 - 30</t>
  </si>
  <si>
    <t>·        مركز الاستشارات العائلية (وفاق)</t>
  </si>
  <si>
    <t xml:space="preserve">خدمات الرعاية الوالدية المقدمة من مركز الاستشارات العائلية (وفاق) حسب الجنسية والنوع  </t>
  </si>
  <si>
    <t xml:space="preserve"> الخدمات المقدمة من مركز الاستشارات العائلية (وفاق) للمراجعين للمركز عبر الهاتف حسب نوع الاستشارة والنوع والجنسية</t>
  </si>
  <si>
    <t>SERVICES RENDERED BY FAMILY CONSULTING CENTRE (WIFAQ) THROUGH PHONE CALLS BY TYPE OF CONSULTANCY,
GENDER AND  NATIONALITY</t>
  </si>
  <si>
    <t>· Family Consulting Center (WIFAQ)</t>
  </si>
  <si>
    <t xml:space="preserve"> PARENTAL CARE SERVICES RENDERED BY FAMILY 
CONSULTING  CENTER (WIFAQ) BY NATIONALITY AND GENDER</t>
  </si>
  <si>
    <t xml:space="preserve"> الخدمات المقدمة من مركز الاستشارات العائلية (وفاق) للمراجعين بالمركز حسب نوع الخدمة والنوع والجنسية </t>
  </si>
  <si>
    <t xml:space="preserve">     SERVICES RENDERED BY FAMILY CONSULTING CENTER (WIFAQ) BY TYPE 
OF SERVICE, GENDER AND NATIONALITY</t>
  </si>
  <si>
    <t>خدمات الرعاية الداخلية</t>
  </si>
  <si>
    <t>Internal care services</t>
  </si>
  <si>
    <t>خدمات الرعاية النهارية</t>
  </si>
  <si>
    <t>Day-care services</t>
  </si>
  <si>
    <t>خدمات الرعاية الاجتماعية</t>
  </si>
  <si>
    <t>Social welfare services</t>
  </si>
  <si>
    <t>خدمات الرعاية الصحية</t>
  </si>
  <si>
    <t>Health care services</t>
  </si>
  <si>
    <t>خدمات العلاج الطبيعي</t>
  </si>
  <si>
    <t>Physiotherapy services</t>
  </si>
  <si>
    <t>خدمات العلاج الوظائفي</t>
  </si>
  <si>
    <t>Occupational Therapy Services</t>
  </si>
  <si>
    <t>خدمات الرعاية المتنقلة المنزلية</t>
  </si>
  <si>
    <t>Home Care Services</t>
  </si>
  <si>
    <t>خدمات البرامج والأنشطة</t>
  </si>
  <si>
    <t>Programs and activities services</t>
  </si>
  <si>
    <t>خدمات الرعاية النفسية</t>
  </si>
  <si>
    <t>خدمة شاورني</t>
  </si>
  <si>
    <t>Please ask Service</t>
  </si>
  <si>
    <t>خدمة الاستشارات الاجتماعية</t>
  </si>
  <si>
    <t>Social Counseling Service</t>
  </si>
  <si>
    <t>استضافة دائمة</t>
  </si>
  <si>
    <t>Permanent host</t>
  </si>
  <si>
    <t>استضافة متقطعة</t>
  </si>
  <si>
    <t>Hosting intermittent</t>
  </si>
  <si>
    <t>استضافة لفترة محدودة</t>
  </si>
  <si>
    <t>Hosting for a limited period</t>
  </si>
  <si>
    <t>اقل من 40</t>
  </si>
  <si>
    <t>Less than 40</t>
  </si>
  <si>
    <t>96 فأكثر</t>
  </si>
  <si>
    <t>96 and above</t>
  </si>
  <si>
    <t>أطــــباء</t>
  </si>
  <si>
    <t>Doctors</t>
  </si>
  <si>
    <t>ممرضـــين</t>
  </si>
  <si>
    <t xml:space="preserve">Nurses </t>
  </si>
  <si>
    <t>أخصائيين عـلاج طبيعي</t>
  </si>
  <si>
    <t>Physiotherapist</t>
  </si>
  <si>
    <t>Social Specialist</t>
  </si>
  <si>
    <t>الموظفين الإداريين</t>
  </si>
  <si>
    <t>Administrative staff</t>
  </si>
  <si>
    <t>العمــــال</t>
  </si>
  <si>
    <t>Workers</t>
  </si>
  <si>
    <t>أخصائي تغذية</t>
  </si>
  <si>
    <t>أخصائي نفسي</t>
  </si>
  <si>
    <t xml:space="preserve">تثقيف غذائي </t>
  </si>
  <si>
    <t>Food education</t>
  </si>
  <si>
    <t>قطريون
Qataris</t>
  </si>
  <si>
    <t>غير قطريين 
Non-Qataris</t>
  </si>
  <si>
    <t xml:space="preserve">                    الجنسية                           والنوع
نوع الخدمة </t>
  </si>
  <si>
    <t>جدول (227)</t>
  </si>
  <si>
    <t>TABLE (227)</t>
  </si>
  <si>
    <t xml:space="preserve">                    الجنسية                           والنوع
الفئة العمرية</t>
  </si>
  <si>
    <t xml:space="preserve">                Nationality                              &amp; Gender
 Age group</t>
  </si>
  <si>
    <t xml:space="preserve">                         الجنسية                               والنوع
المهنة</t>
  </si>
  <si>
    <t xml:space="preserve">تعتبر احصاءات المجتمع المدني من الاحصاءات الرئيسية التي تساهم في إبراز دور المؤسسات التي تقدم العون والمساعدة للمجتمع.
</t>
  </si>
  <si>
    <t>·        مركز الحماية والتأهيل الاجتماعي(أمان)</t>
  </si>
  <si>
    <t>· Protection and Rehabilitation Center (Aman)</t>
  </si>
  <si>
    <t>. Naufar Center</t>
  </si>
  <si>
    <t xml:space="preserve">.      مركز تمكين ورعاية كبار السن (إحسان) </t>
  </si>
  <si>
    <t>. Center for Empowerment and Care of the Elderly (Ihsan)</t>
  </si>
  <si>
    <t>الأنشطة التي قام بها مركز الاستشارات العائلية (وفاق)</t>
  </si>
  <si>
    <t xml:space="preserve">  ACTIVITIES, RENDERED BY THE FAMILY
CONSULTING CENTER (WIFAQ)</t>
  </si>
  <si>
    <t xml:space="preserve">                             Nationality
                             &amp; Gender
 Years</t>
  </si>
  <si>
    <t xml:space="preserve"> الأسر المستفيدة من المساعدات المالية الشهرية التي تقدمها 
دار الإنماء الاجتماعي حسب الجنسية</t>
  </si>
  <si>
    <t>الخدمات المقدمة للحالات الواردة لمركز الحماية والتأهيل الاجتماعي (أمان)
حسب الجنسية والنوع ونوع الخدمة</t>
  </si>
  <si>
    <t>SERVICES PROVIDED TO CASES RECIVED BY THE PROTECTION AND SOCIAL
REHABILITATION CENTER (Aman) BY NATIONALITY, GENDER AND SERVICE TYPE</t>
  </si>
  <si>
    <t>المستفيدون من الضمان الاجتماعي حسب الموقع</t>
  </si>
  <si>
    <t>المستفيدون من الضمان الاجتماعي حسب نوع الضمان والنوع</t>
  </si>
  <si>
    <t>*2018</t>
  </si>
  <si>
    <t xml:space="preserve">                  Type of                     allowance
                 &amp; Gender
Years</t>
  </si>
  <si>
    <t xml:space="preserve">المستفيدون من الضمان الاجتماعي (بدل الخدم) حسب نوع البدل والنوع </t>
  </si>
  <si>
    <t xml:space="preserve">                            Nationality                                  &amp; Gender
 Age groups</t>
  </si>
  <si>
    <t>النسبة %</t>
  </si>
  <si>
    <t>Civilian (government and private)*</t>
  </si>
  <si>
    <t>المسنون المستفيدون من الخدمات المقدمة من مركز تمكين ورعاية كبار السن (إحسان) حسب نوع الخدمة والجنسية والنوع</t>
  </si>
  <si>
    <t>Mental health Care services</t>
  </si>
  <si>
    <t>المسنون المستفيدون من البرامج والخدمات التي يقدمها قسم الرعاية الشاملة من مركز تمكين ورعاية كبار السن (إحسان) 
حسب نوع الخدمة والجنسية والنوع</t>
  </si>
  <si>
    <t>المسنون المسجلون في مركز تمكين ورعاية كبار السن (إحسان) حسب الفئة العمرية والجنسية والنوع</t>
  </si>
  <si>
    <t>الموظفون العاملون في مركز تمكين ورعاية كبار السن (إحسان) حسب المهنة والجنسية والنوع</t>
  </si>
  <si>
    <t xml:space="preserve">                 Nationality                       &amp; Gender
Occupation</t>
  </si>
  <si>
    <t xml:space="preserve">Psychologist </t>
  </si>
  <si>
    <t>أخصائــي اجتماعي</t>
  </si>
  <si>
    <t>منسق إداري</t>
  </si>
  <si>
    <t xml:space="preserve">Nutrition specialist </t>
  </si>
  <si>
    <t>Administrative Coordinator</t>
  </si>
  <si>
    <t>Employees at the Center staff Center for Empowerment and Care of the Elderly (Ihsan)
by Occupation, Nationality and Gender</t>
  </si>
  <si>
    <t>Registered elderly in the Center for Empowerment and Care of the Elderly 
(Ihsan) by Age Group, Nationality and Gender</t>
  </si>
  <si>
    <t>Elderly beneficiaries of the programs and services offered comprehensive care section of the Center 
for Empowerment and Care of the Elderly (Ihsan) by type of service, Nationality and Gender</t>
  </si>
  <si>
    <t>Elderly beneficiaries of the services provided by the Center for Empowerment 
and Care of the Elderly (Ihsan) by type of service, Nationality and Gender</t>
  </si>
  <si>
    <t>النفسية والتربوية
Psychological and Educational</t>
  </si>
  <si>
    <t>الاجتماعية
Social</t>
  </si>
  <si>
    <t>القانونية
Legal</t>
  </si>
  <si>
    <t>الشرعية
Shariaa</t>
  </si>
  <si>
    <r>
      <t xml:space="preserve">  </t>
    </r>
    <r>
      <rPr>
        <b/>
        <sz val="11"/>
        <rFont val="Arial"/>
        <family val="2"/>
      </rPr>
      <t>أسر قطرية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Qatari households</t>
    </r>
  </si>
  <si>
    <r>
      <rPr>
        <b/>
        <sz val="11"/>
        <rFont val="Arial"/>
        <family val="2"/>
      </rPr>
      <t>أسر غير قطرية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Non-Qatari households</t>
    </r>
    <r>
      <rPr>
        <b/>
        <sz val="10"/>
        <rFont val="Arial"/>
        <family val="2"/>
      </rPr>
      <t xml:space="preserve"> </t>
    </r>
  </si>
  <si>
    <r>
      <rPr>
        <b/>
        <sz val="11"/>
        <rFont val="Arial"/>
        <family val="2"/>
      </rPr>
      <t>المجموع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</si>
  <si>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2017***</t>
  </si>
  <si>
    <t>2018***</t>
  </si>
  <si>
    <r>
      <t xml:space="preserve">المجموع
</t>
    </r>
    <r>
      <rPr>
        <b/>
        <sz val="9"/>
        <rFont val="Arial"/>
        <family val="2"/>
      </rPr>
      <t>Total</t>
    </r>
  </si>
  <si>
    <r>
      <t xml:space="preserve"> غير قطريين
</t>
    </r>
    <r>
      <rPr>
        <b/>
        <sz val="9"/>
        <rFont val="Arial"/>
        <family val="2"/>
      </rPr>
      <t>Non-Qatari</t>
    </r>
  </si>
  <si>
    <r>
      <t xml:space="preserve"> قطريون
</t>
    </r>
    <r>
      <rPr>
        <b/>
        <sz val="9"/>
        <rFont val="Arial"/>
        <family val="2"/>
      </rPr>
      <t>Qatari</t>
    </r>
  </si>
  <si>
    <t>2017*</t>
  </si>
  <si>
    <t>2018*</t>
  </si>
  <si>
    <t>* The Center for Social Development started the implementation of a new strategy in 2017, and the Center intends to end these humanitarian services by 2019. Accordingly, the data are consistent with the new strategy.</t>
  </si>
  <si>
    <t>*** The Center for Social Development started the implementation of a new strategy in 2017, and the Center intends to end these humanitarian services by 2019. Accordingly, the data are consistent with the new strategy.</t>
  </si>
  <si>
    <t>(1) تتضمن المحتوى الإعلامي والتثقيفي الذي يتم نشره عبر حسابات المركز في وسائل التواصل الاجتماعي (تويتر ، فيس بوك ، يوتيوب ، انستغرام ، جوجل بلس).</t>
  </si>
  <si>
    <t>*** دار الإنماء الاجتماعي بدأت بتنفيذ استراتيجية جديدة من عام 2017، وعليه فإن المركز بصدد إنهاء هذه الخدمات الإنسانية بحلول عام 2019، بناءً على ذلك فإن البيانات مُطابقة للإستراتيجية الجديدة.</t>
  </si>
  <si>
    <t>* دار الإنماء الاجتماعي بدأت بتنفيذ استراتيجية جديدة من عام 2017، وعليه فإن المركز بصدد إنهاء هذه الخدمات الإنسانية بحلول عام 2019، بناءً على ذلك فإن البيانات مُطابقة للإستراتيجية الجديدة.</t>
  </si>
  <si>
    <t>إرشاد وتوجيه</t>
  </si>
  <si>
    <t>إيواء</t>
  </si>
  <si>
    <t>أم صلال</t>
  </si>
  <si>
    <t>أخرى</t>
  </si>
  <si>
    <t>معاش ذوي الإعاقة</t>
  </si>
  <si>
    <t xml:space="preserve">معاش مجهول الأبوين </t>
  </si>
  <si>
    <t>بدل خادم- إعاقة</t>
  </si>
  <si>
    <t>جدول (226)</t>
  </si>
  <si>
    <t>جدول (225)</t>
  </si>
  <si>
    <t>جدول (224)</t>
  </si>
  <si>
    <t>جدول رقم (221)</t>
  </si>
  <si>
    <t>جدول رقم (220)</t>
  </si>
  <si>
    <t>جدول رقم (219)</t>
  </si>
  <si>
    <t>جدول (206)</t>
  </si>
  <si>
    <t>TABLE (206)</t>
  </si>
  <si>
    <t>TABLE (205)</t>
  </si>
  <si>
    <t>جدول (205)</t>
  </si>
  <si>
    <t>TABLE (204)</t>
  </si>
  <si>
    <t>جدول (204)</t>
  </si>
  <si>
    <t>2019***</t>
  </si>
  <si>
    <t>2019*</t>
  </si>
  <si>
    <t>2016 - 2019</t>
  </si>
  <si>
    <t>*2019</t>
  </si>
  <si>
    <t>غير محدد</t>
  </si>
  <si>
    <t>2015 - 2019</t>
  </si>
  <si>
    <t>2017 - 2019</t>
  </si>
  <si>
    <t>المدراء ورؤساء الأقسام</t>
  </si>
  <si>
    <t>Managers and department heads</t>
  </si>
  <si>
    <t xml:space="preserve"> مقتصر التدريب على برنامج تنمية المشاريع</t>
  </si>
  <si>
    <t>Training is limited to the project development program</t>
  </si>
  <si>
    <t xml:space="preserve">المستفيدون من الخدمات التدريبية ببرنامج خدمة المشاريع التي يقدمها دار الإنماء الاجتماعي 
حسب الجنسية والنوع </t>
  </si>
  <si>
    <t xml:space="preserve">BENEFICIARIES RECEIVED TRAINING SERVICES IN PROJECT SERVICE PROGRAM  RENDERED BY SOCIAL DEVELOPMENT CENTER BY NATIONALITY, GENDER   
</t>
  </si>
  <si>
    <t>الخدمات المقدمة من مركز نوفر للمسجلين بالمركز حسب فئات العمر والنوع</t>
  </si>
  <si>
    <t>SERVICES PROVIDED BY NAUFAR CENTER BY AGE GROUP,  AND GENDER</t>
  </si>
  <si>
    <t>-19</t>
  </si>
  <si>
    <t xml:space="preserve">              السنة والنوع 
 نوع الضمان</t>
  </si>
  <si>
    <t xml:space="preserve">                       Year &amp;                               Gender 
  Type of Security</t>
  </si>
  <si>
    <t>Unknown</t>
  </si>
  <si>
    <t xml:space="preserve">                    Nationality                            &amp; Gender
 Type of service</t>
  </si>
  <si>
    <t>2018 - 2019</t>
  </si>
  <si>
    <t>الجنسية</t>
  </si>
  <si>
    <t>Nationality</t>
  </si>
  <si>
    <t xml:space="preserve">                          Type of service and                                           Gender 
 Years &amp; Nationality</t>
  </si>
  <si>
    <t xml:space="preserve"> الخدمات الطبية للكلى*</t>
  </si>
  <si>
    <t>* تم تعديل بيانات أنشطة الإعلام الاجتماعي للسنوات (2015 - 2016) من المصدر.</t>
  </si>
  <si>
    <t>* The data of the social media activities for the years (2015-2016) were modified from the source.</t>
  </si>
  <si>
    <t xml:space="preserve">Age group at 
retirement </t>
  </si>
  <si>
    <t>40 - 45</t>
  </si>
  <si>
    <t>46 - 50</t>
  </si>
  <si>
    <t>51 - 55</t>
  </si>
  <si>
    <t>56 - 60</t>
  </si>
  <si>
    <t>61 - 66</t>
  </si>
  <si>
    <t>66 - 70</t>
  </si>
  <si>
    <t>71 - 75</t>
  </si>
  <si>
    <t>76 - 80</t>
  </si>
  <si>
    <t>81 - 85</t>
  </si>
  <si>
    <t>86 - 90</t>
  </si>
  <si>
    <t>91 - 95</t>
  </si>
  <si>
    <t>61 - 65</t>
  </si>
  <si>
    <t>91 - 86</t>
  </si>
  <si>
    <t xml:space="preserve">الجهات الخيرية المسجلة لدينا هي 14 جهة وتفصيلها كالآتي:
   4 جمعيات خيرية
   9 مؤسسات خاصة خيرية
   1 منظمة </t>
  </si>
  <si>
    <t>The charity registered with us is 14 parties and details as follows:
    4 charitable societies
    9 private charitable institutions
    1 Organization</t>
  </si>
  <si>
    <t>ملاحظة: يوجد تكرار انتفاع بعض الحالات في معاش الضمان الاجتماعي وبدل خادم لنفس الشخص.</t>
  </si>
  <si>
    <t>Note: some cases in the social security pension and the allowance of a server for same person</t>
  </si>
  <si>
    <t>ملاحظة: عند الحصر تبعاً للموقع الجغرافي للمنتفع لا ينظر إلى برنامج انتفاعه (ضمان - بدل خادم) يؤخذ بالاعتبار الرقم الشخصي كمرجع للانتفاع والحصر</t>
  </si>
  <si>
    <t xml:space="preserve">                    Year
 Location</t>
  </si>
  <si>
    <t>Note: During the enumeration and survey according to the geographical location of the beneficiary, the benefit program (social security, or servant allowance) is not considered; however, the personal ID number is regarded as the reference for the benefit and enumeration.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</si>
</sst>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  <font>
      <sz val="10"/>
      <color theme="1"/>
      <name val="Arial"/>
      <family val="2"/>
      <charset val="178"/>
    </font>
    <font>
      <b/>
      <sz val="10"/>
      <color theme="1"/>
      <name val="Arial"/>
      <family val="2"/>
      <charset val="178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222222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</borders>
  <cellStyleXfs count="356">
    <xf numFmtId="0" fontId="0" fillId="0" borderId="0"/>
    <xf numFmtId="43" fontId="15" fillId="0" borderId="0" applyFont="0" applyFill="0" applyBorder="0" applyAlignment="0" applyProtection="0"/>
    <xf numFmtId="0" fontId="24" fillId="0" borderId="0" applyAlignment="0">
      <alignment horizontal="centerContinuous" vertical="center"/>
    </xf>
    <xf numFmtId="0" fontId="3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25" fillId="2" borderId="1">
      <alignment horizontal="right" vertical="center" wrapText="1"/>
    </xf>
    <xf numFmtId="0" fontId="17" fillId="2" borderId="1">
      <alignment horizontal="right" vertical="center" wrapText="1"/>
    </xf>
    <xf numFmtId="1" fontId="26" fillId="2" borderId="2">
      <alignment horizontal="left" vertical="center" wrapText="1"/>
    </xf>
    <xf numFmtId="1" fontId="27" fillId="2" borderId="3">
      <alignment horizontal="center" vertical="center"/>
    </xf>
    <xf numFmtId="0" fontId="28" fillId="2" borderId="3">
      <alignment horizontal="center" vertical="center" wrapText="1"/>
    </xf>
    <xf numFmtId="0" fontId="29" fillId="2" borderId="3">
      <alignment horizontal="center" vertical="center" wrapText="1"/>
    </xf>
    <xf numFmtId="0" fontId="16" fillId="0" borderId="0">
      <alignment horizontal="center" vertical="center" readingOrder="2"/>
    </xf>
    <xf numFmtId="0" fontId="30" fillId="0" borderId="0">
      <alignment horizontal="left" vertical="center"/>
    </xf>
    <xf numFmtId="0" fontId="15" fillId="0" borderId="0"/>
    <xf numFmtId="0" fontId="16" fillId="0" borderId="0"/>
    <xf numFmtId="0" fontId="41" fillId="0" borderId="0"/>
    <xf numFmtId="0" fontId="12" fillId="0" borderId="0"/>
    <xf numFmtId="0" fontId="31" fillId="0" borderId="0">
      <alignment horizontal="right" vertical="center"/>
    </xf>
    <xf numFmtId="0" fontId="25" fillId="0" borderId="0">
      <alignment horizontal="right" vertical="center"/>
    </xf>
    <xf numFmtId="0" fontId="17" fillId="0" borderId="0">
      <alignment horizontal="right" vertical="center"/>
    </xf>
    <xf numFmtId="0" fontId="16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34" fillId="2" borderId="3" applyAlignment="0">
      <alignment horizontal="center" vertical="center"/>
    </xf>
    <xf numFmtId="0" fontId="31" fillId="0" borderId="4">
      <alignment horizontal="right" vertical="center" indent="1"/>
    </xf>
    <xf numFmtId="0" fontId="25" fillId="2" borderId="4">
      <alignment horizontal="right" vertical="center" wrapText="1" indent="1" readingOrder="2"/>
    </xf>
    <xf numFmtId="0" fontId="17" fillId="2" borderId="4">
      <alignment horizontal="right" vertical="center" wrapText="1" indent="1" readingOrder="2"/>
    </xf>
    <xf numFmtId="0" fontId="32" fillId="0" borderId="4">
      <alignment horizontal="right" vertical="center" indent="1"/>
    </xf>
    <xf numFmtId="0" fontId="32" fillId="2" borderId="4">
      <alignment horizontal="left" vertical="center" wrapText="1" indent="1"/>
    </xf>
    <xf numFmtId="0" fontId="32" fillId="0" borderId="5">
      <alignment horizontal="left" vertical="center"/>
    </xf>
    <xf numFmtId="0" fontId="32" fillId="0" borderId="6">
      <alignment horizontal="left" vertical="center"/>
    </xf>
    <xf numFmtId="0" fontId="11" fillId="0" borderId="0"/>
    <xf numFmtId="0" fontId="15" fillId="0" borderId="0"/>
    <xf numFmtId="0" fontId="24" fillId="0" borderId="0" applyAlignment="0">
      <alignment horizontal="centerContinuous" vertical="center"/>
    </xf>
    <xf numFmtId="0" fontId="15" fillId="0" borderId="0">
      <alignment horizontal="center" vertical="center" readingOrder="2"/>
    </xf>
    <xf numFmtId="0" fontId="15" fillId="0" borderId="0"/>
    <xf numFmtId="0" fontId="10" fillId="0" borderId="0"/>
    <xf numFmtId="164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4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53" fillId="0" borderId="0">
      <alignment horizontal="left" vertical="center"/>
    </xf>
    <xf numFmtId="0" fontId="15" fillId="0" borderId="0">
      <alignment horizontal="left" vertical="center"/>
    </xf>
    <xf numFmtId="0" fontId="34" fillId="2" borderId="3" applyAlignment="0">
      <alignment horizontal="center" vertical="center"/>
    </xf>
    <xf numFmtId="0" fontId="31" fillId="0" borderId="4">
      <alignment horizontal="right" vertical="center" indent="1"/>
    </xf>
    <xf numFmtId="0" fontId="17" fillId="2" borderId="4">
      <alignment horizontal="right" vertical="center" wrapText="1" indent="1" readingOrder="2"/>
    </xf>
    <xf numFmtId="0" fontId="17" fillId="2" borderId="4">
      <alignment horizontal="right" vertical="center" wrapText="1" indent="1" readingOrder="2"/>
    </xf>
    <xf numFmtId="0" fontId="17" fillId="2" borderId="4">
      <alignment horizontal="right" vertical="center" wrapText="1" indent="1" readingOrder="2"/>
    </xf>
    <xf numFmtId="0" fontId="32" fillId="0" borderId="4">
      <alignment horizontal="right" vertical="center" indent="1"/>
    </xf>
    <xf numFmtId="0" fontId="32" fillId="2" borderId="4">
      <alignment horizontal="left" vertical="center" wrapText="1" indent="1"/>
    </xf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>
      <alignment horizontal="center" vertical="center" readingOrder="2"/>
    </xf>
    <xf numFmtId="0" fontId="12" fillId="0" borderId="0"/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8" fillId="0" borderId="0"/>
    <xf numFmtId="0" fontId="12" fillId="0" borderId="0"/>
    <xf numFmtId="0" fontId="12" fillId="0" borderId="0">
      <alignment horizontal="center" vertical="center" readingOrder="2"/>
    </xf>
    <xf numFmtId="0" fontId="8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1" fillId="0" borderId="0" applyFont="0" applyFill="0" applyBorder="0" applyAlignment="0" applyProtection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</cellStyleXfs>
  <cellXfs count="833">
    <xf numFmtId="0" fontId="0" fillId="0" borderId="0" xfId="0"/>
    <xf numFmtId="0" fontId="42" fillId="0" borderId="0" xfId="0" applyFont="1" applyAlignment="1">
      <alignment vertical="center" wrapText="1"/>
    </xf>
    <xf numFmtId="0" fontId="14" fillId="0" borderId="0" xfId="4" applyFont="1" applyAlignment="1">
      <alignment readingOrder="1"/>
    </xf>
    <xf numFmtId="0" fontId="4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14" applyFont="1" applyAlignment="1">
      <alignment vertical="center"/>
    </xf>
    <xf numFmtId="0" fontId="18" fillId="0" borderId="0" xfId="17" applyFont="1" applyAlignment="1">
      <alignment horizontal="center" vertical="center"/>
    </xf>
    <xf numFmtId="0" fontId="17" fillId="0" borderId="0" xfId="17" applyFont="1"/>
    <xf numFmtId="0" fontId="18" fillId="0" borderId="0" xfId="17" applyFont="1" applyAlignment="1"/>
    <xf numFmtId="0" fontId="17" fillId="0" borderId="0" xfId="17" applyFont="1" applyAlignment="1"/>
    <xf numFmtId="0" fontId="13" fillId="0" borderId="0" xfId="17" applyFont="1"/>
    <xf numFmtId="0" fontId="24" fillId="0" borderId="0" xfId="17" applyFont="1"/>
    <xf numFmtId="0" fontId="12" fillId="0" borderId="0" xfId="17"/>
    <xf numFmtId="0" fontId="12" fillId="0" borderId="0" xfId="17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/>
    </xf>
    <xf numFmtId="0" fontId="45" fillId="0" borderId="0" xfId="17" applyFont="1" applyAlignment="1">
      <alignment horizontal="center" vertical="center" readingOrder="1"/>
    </xf>
    <xf numFmtId="0" fontId="46" fillId="0" borderId="0" xfId="17" applyFont="1" applyAlignment="1">
      <alignment horizontal="center" vertical="center"/>
    </xf>
    <xf numFmtId="0" fontId="18" fillId="0" borderId="0" xfId="17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8" fillId="4" borderId="29" xfId="0" applyFont="1" applyFill="1" applyBorder="1" applyAlignment="1">
      <alignment horizontal="center" wrapText="1"/>
    </xf>
    <xf numFmtId="0" fontId="17" fillId="0" borderId="0" xfId="17" applyFont="1" applyBorder="1" applyAlignment="1">
      <alignment horizontal="right" vertical="center" readingOrder="2"/>
    </xf>
    <xf numFmtId="0" fontId="47" fillId="0" borderId="0" xfId="17" applyFont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 readingOrder="2"/>
    </xf>
    <xf numFmtId="0" fontId="15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0" fontId="37" fillId="4" borderId="29" xfId="24" applyFont="1" applyFill="1" applyBorder="1" applyAlignment="1">
      <alignment horizontal="center" vertical="center" wrapText="1" readingOrder="1"/>
    </xf>
    <xf numFmtId="0" fontId="37" fillId="4" borderId="31" xfId="24" applyFont="1" applyFill="1" applyBorder="1" applyAlignment="1">
      <alignment vertical="center" wrapText="1" readingOrder="1"/>
    </xf>
    <xf numFmtId="0" fontId="37" fillId="4" borderId="30" xfId="24" applyFont="1" applyFill="1" applyBorder="1" applyAlignment="1">
      <alignment vertical="center" wrapText="1" readingOrder="1"/>
    </xf>
    <xf numFmtId="0" fontId="37" fillId="4" borderId="47" xfId="24" applyFont="1" applyFill="1" applyBorder="1" applyAlignment="1">
      <alignment vertical="center" wrapText="1" readingOrder="1"/>
    </xf>
    <xf numFmtId="0" fontId="37" fillId="4" borderId="44" xfId="24" applyFont="1" applyFill="1" applyBorder="1" applyAlignment="1">
      <alignment vertical="center" wrapText="1" readingOrder="1"/>
    </xf>
    <xf numFmtId="0" fontId="29" fillId="4" borderId="19" xfId="0" applyFont="1" applyFill="1" applyBorder="1" applyAlignment="1">
      <alignment horizontal="center" vertical="top" wrapText="1"/>
    </xf>
    <xf numFmtId="3" fontId="32" fillId="3" borderId="7" xfId="0" applyNumberFormat="1" applyFont="1" applyFill="1" applyBorder="1" applyAlignment="1">
      <alignment horizontal="left" vertical="center" wrapText="1" indent="1"/>
    </xf>
    <xf numFmtId="3" fontId="37" fillId="3" borderId="7" xfId="0" applyNumberFormat="1" applyFont="1" applyFill="1" applyBorder="1" applyAlignment="1">
      <alignment horizontal="left" vertical="center" wrapText="1" indent="1"/>
    </xf>
    <xf numFmtId="0" fontId="12" fillId="0" borderId="0" xfId="17" applyFont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 readingOrder="2"/>
    </xf>
    <xf numFmtId="3" fontId="32" fillId="3" borderId="0" xfId="0" applyNumberFormat="1" applyFont="1" applyFill="1" applyBorder="1" applyAlignment="1">
      <alignment horizontal="left" vertical="center" wrapText="1" indent="1"/>
    </xf>
    <xf numFmtId="3" fontId="37" fillId="3" borderId="0" xfId="0" applyNumberFormat="1" applyFont="1" applyFill="1" applyBorder="1" applyAlignment="1">
      <alignment horizontal="left" vertical="center" wrapText="1" indent="1"/>
    </xf>
    <xf numFmtId="3" fontId="32" fillId="3" borderId="0" xfId="0" applyNumberFormat="1" applyFont="1" applyFill="1" applyBorder="1" applyAlignment="1">
      <alignment horizontal="right" vertical="center" wrapText="1" indent="1"/>
    </xf>
    <xf numFmtId="3" fontId="37" fillId="3" borderId="0" xfId="0" applyNumberFormat="1" applyFont="1" applyFill="1" applyBorder="1" applyAlignment="1">
      <alignment horizontal="right" vertical="center" wrapText="1" indent="1"/>
    </xf>
    <xf numFmtId="0" fontId="32" fillId="3" borderId="0" xfId="0" applyFont="1" applyFill="1" applyBorder="1" applyAlignment="1">
      <alignment horizontal="center" vertical="center" wrapText="1" readingOrder="1"/>
    </xf>
    <xf numFmtId="0" fontId="12" fillId="0" borderId="0" xfId="75" applyFont="1" applyAlignment="1">
      <alignment vertical="center"/>
    </xf>
    <xf numFmtId="0" fontId="35" fillId="0" borderId="0" xfId="75" applyFont="1" applyAlignment="1">
      <alignment vertical="center"/>
    </xf>
    <xf numFmtId="3" fontId="18" fillId="0" borderId="0" xfId="75" applyNumberFormat="1" applyFont="1" applyAlignment="1">
      <alignment vertical="center"/>
    </xf>
    <xf numFmtId="0" fontId="49" fillId="0" borderId="0" xfId="75" applyFont="1" applyAlignment="1">
      <alignment vertical="center"/>
    </xf>
    <xf numFmtId="0" fontId="12" fillId="0" borderId="0" xfId="75"/>
    <xf numFmtId="0" fontId="32" fillId="0" borderId="0" xfId="75" applyFont="1" applyAlignment="1">
      <alignment vertical="center"/>
    </xf>
    <xf numFmtId="0" fontId="17" fillId="0" borderId="0" xfId="75" applyFont="1" applyAlignment="1">
      <alignment vertical="center"/>
    </xf>
    <xf numFmtId="0" fontId="12" fillId="4" borderId="22" xfId="10" applyFont="1" applyFill="1" applyBorder="1" applyAlignment="1">
      <alignment horizontal="center" vertical="center" wrapText="1" readingOrder="1"/>
    </xf>
    <xf numFmtId="0" fontId="18" fillId="0" borderId="0" xfId="75" applyFont="1" applyAlignment="1">
      <alignment vertical="center"/>
    </xf>
    <xf numFmtId="0" fontId="36" fillId="0" borderId="0" xfId="75" applyFont="1" applyAlignment="1">
      <alignment vertical="center"/>
    </xf>
    <xf numFmtId="0" fontId="17" fillId="0" borderId="0" xfId="75" applyFont="1" applyBorder="1" applyAlignment="1">
      <alignment vertical="center"/>
    </xf>
    <xf numFmtId="3" fontId="18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17" applyFont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7" fillId="0" borderId="7" xfId="17" applyFont="1" applyBorder="1" applyAlignment="1">
      <alignment horizontal="right" vertical="center" readingOrder="2"/>
    </xf>
    <xf numFmtId="0" fontId="18" fillId="0" borderId="7" xfId="17" applyFont="1" applyBorder="1" applyAlignment="1">
      <alignment horizontal="left" vertical="center"/>
    </xf>
    <xf numFmtId="3" fontId="12" fillId="3" borderId="26" xfId="0" applyNumberFormat="1" applyFont="1" applyFill="1" applyBorder="1" applyAlignment="1">
      <alignment horizontal="left" vertical="center" wrapText="1" indent="1"/>
    </xf>
    <xf numFmtId="3" fontId="18" fillId="3" borderId="26" xfId="0" applyNumberFormat="1" applyFont="1" applyFill="1" applyBorder="1" applyAlignment="1">
      <alignment horizontal="left" vertical="center" wrapText="1" indent="1"/>
    </xf>
    <xf numFmtId="3" fontId="18" fillId="3" borderId="50" xfId="0" applyNumberFormat="1" applyFont="1" applyFill="1" applyBorder="1" applyAlignment="1">
      <alignment horizontal="left" vertical="center" wrapText="1" indent="1"/>
    </xf>
    <xf numFmtId="0" fontId="47" fillId="0" borderId="0" xfId="75" applyFont="1" applyAlignment="1">
      <alignment vertical="center"/>
    </xf>
    <xf numFmtId="0" fontId="18" fillId="0" borderId="0" xfId="62" applyFont="1" applyAlignment="1">
      <alignment horizontal="left" vertical="center"/>
    </xf>
    <xf numFmtId="3" fontId="12" fillId="4" borderId="27" xfId="0" applyNumberFormat="1" applyFont="1" applyFill="1" applyBorder="1" applyAlignment="1">
      <alignment horizontal="left" vertical="center" wrapText="1" indent="1"/>
    </xf>
    <xf numFmtId="0" fontId="27" fillId="4" borderId="23" xfId="27" applyFont="1" applyFill="1" applyBorder="1" applyAlignment="1">
      <alignment horizontal="center" vertical="center" wrapText="1" readingOrder="2"/>
    </xf>
    <xf numFmtId="3" fontId="32" fillId="4" borderId="27" xfId="75" applyNumberFormat="1" applyFont="1" applyFill="1" applyBorder="1" applyAlignment="1">
      <alignment horizontal="right" vertical="center" indent="1"/>
    </xf>
    <xf numFmtId="3" fontId="12" fillId="4" borderId="26" xfId="0" applyNumberFormat="1" applyFont="1" applyFill="1" applyBorder="1" applyAlignment="1">
      <alignment horizontal="left" vertical="center" wrapText="1" indent="1"/>
    </xf>
    <xf numFmtId="3" fontId="18" fillId="4" borderId="27" xfId="0" applyNumberFormat="1" applyFont="1" applyFill="1" applyBorder="1" applyAlignment="1">
      <alignment horizontal="left" vertical="center" wrapText="1" indent="1"/>
    </xf>
    <xf numFmtId="3" fontId="12" fillId="3" borderId="50" xfId="0" applyNumberFormat="1" applyFont="1" applyFill="1" applyBorder="1" applyAlignment="1">
      <alignment horizontal="right" vertical="center" indent="1"/>
    </xf>
    <xf numFmtId="3" fontId="18" fillId="3" borderId="50" xfId="0" applyNumberFormat="1" applyFont="1" applyFill="1" applyBorder="1" applyAlignment="1">
      <alignment horizontal="right" vertical="center" indent="1"/>
    </xf>
    <xf numFmtId="3" fontId="12" fillId="4" borderId="26" xfId="0" applyNumberFormat="1" applyFont="1" applyFill="1" applyBorder="1" applyAlignment="1">
      <alignment horizontal="right" vertical="center" indent="1"/>
    </xf>
    <xf numFmtId="0" fontId="14" fillId="3" borderId="0" xfId="4" applyFont="1" applyFill="1" applyAlignment="1">
      <alignment readingOrder="1"/>
    </xf>
    <xf numFmtId="0" fontId="17" fillId="3" borderId="0" xfId="17" applyFont="1" applyFill="1" applyBorder="1" applyAlignment="1">
      <alignment horizontal="right" vertical="center" readingOrder="2"/>
    </xf>
    <xf numFmtId="0" fontId="17" fillId="3" borderId="0" xfId="4" applyFont="1" applyFill="1" applyAlignment="1">
      <alignment readingOrder="1"/>
    </xf>
    <xf numFmtId="0" fontId="49" fillId="3" borderId="0" xfId="4" applyFont="1" applyFill="1" applyAlignment="1">
      <alignment readingOrder="1"/>
    </xf>
    <xf numFmtId="0" fontId="18" fillId="3" borderId="7" xfId="17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 readingOrder="2"/>
    </xf>
    <xf numFmtId="0" fontId="18" fillId="4" borderId="31" xfId="0" applyFont="1" applyFill="1" applyBorder="1" applyAlignment="1">
      <alignment horizontal="center" vertical="center"/>
    </xf>
    <xf numFmtId="3" fontId="18" fillId="3" borderId="29" xfId="0" applyNumberFormat="1" applyFont="1" applyFill="1" applyBorder="1" applyAlignment="1">
      <alignment horizontal="right" vertical="center" indent="1"/>
    </xf>
    <xf numFmtId="3" fontId="18" fillId="3" borderId="25" xfId="0" applyNumberFormat="1" applyFont="1" applyFill="1" applyBorder="1" applyAlignment="1">
      <alignment horizontal="left" vertical="center" wrapText="1" indent="1"/>
    </xf>
    <xf numFmtId="3" fontId="18" fillId="4" borderId="27" xfId="75" applyNumberFormat="1" applyFont="1" applyFill="1" applyBorder="1" applyAlignment="1">
      <alignment horizontal="right" vertical="center" indent="1"/>
    </xf>
    <xf numFmtId="0" fontId="17" fillId="3" borderId="17" xfId="0" applyFont="1" applyFill="1" applyBorder="1" applyAlignment="1">
      <alignment horizontal="center" vertical="center" readingOrder="2"/>
    </xf>
    <xf numFmtId="0" fontId="17" fillId="3" borderId="33" xfId="0" applyFont="1" applyFill="1" applyBorder="1" applyAlignment="1">
      <alignment horizontal="center" vertical="center" readingOrder="2"/>
    </xf>
    <xf numFmtId="3" fontId="18" fillId="4" borderId="50" xfId="0" applyNumberFormat="1" applyFont="1" applyFill="1" applyBorder="1" applyAlignment="1">
      <alignment horizontal="right" vertical="center" indent="1"/>
    </xf>
    <xf numFmtId="3" fontId="12" fillId="3" borderId="26" xfId="0" applyNumberFormat="1" applyFont="1" applyFill="1" applyBorder="1" applyAlignment="1">
      <alignment horizontal="right" vertical="center" indent="1"/>
    </xf>
    <xf numFmtId="3" fontId="18" fillId="4" borderId="32" xfId="0" applyNumberFormat="1" applyFont="1" applyFill="1" applyBorder="1" applyAlignment="1">
      <alignment horizontal="right" vertical="center" indent="1"/>
    </xf>
    <xf numFmtId="0" fontId="29" fillId="4" borderId="19" xfId="0" applyFont="1" applyFill="1" applyBorder="1" applyAlignment="1">
      <alignment horizontal="center" vertical="center"/>
    </xf>
    <xf numFmtId="0" fontId="17" fillId="3" borderId="0" xfId="17" applyFont="1" applyFill="1" applyAlignment="1">
      <alignment horizontal="right" vertical="center" readingOrder="2"/>
    </xf>
    <xf numFmtId="0" fontId="18" fillId="3" borderId="0" xfId="17" applyFont="1" applyFill="1" applyBorder="1" applyAlignment="1">
      <alignment vertical="center"/>
    </xf>
    <xf numFmtId="0" fontId="18" fillId="3" borderId="0" xfId="17" applyFont="1" applyFill="1" applyAlignment="1">
      <alignment horizontal="center" vertical="center"/>
    </xf>
    <xf numFmtId="0" fontId="18" fillId="3" borderId="0" xfId="17" applyFont="1" applyFill="1" applyAlignment="1">
      <alignment horizontal="left" vertical="center"/>
    </xf>
    <xf numFmtId="0" fontId="17" fillId="3" borderId="7" xfId="17" applyFont="1" applyFill="1" applyBorder="1" applyAlignment="1">
      <alignment horizontal="right" vertical="center" readingOrder="2"/>
    </xf>
    <xf numFmtId="0" fontId="18" fillId="3" borderId="7" xfId="17" applyFont="1" applyFill="1" applyBorder="1" applyAlignment="1">
      <alignment vertical="center"/>
    </xf>
    <xf numFmtId="0" fontId="47" fillId="3" borderId="7" xfId="17" applyFont="1" applyFill="1" applyBorder="1" applyAlignment="1">
      <alignment vertical="center"/>
    </xf>
    <xf numFmtId="0" fontId="18" fillId="3" borderId="7" xfId="17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 readingOrder="2"/>
    </xf>
    <xf numFmtId="0" fontId="17" fillId="4" borderId="33" xfId="0" applyFont="1" applyFill="1" applyBorder="1" applyAlignment="1">
      <alignment horizontal="center" vertical="center" wrapText="1" readingOrder="2"/>
    </xf>
    <xf numFmtId="0" fontId="17" fillId="3" borderId="58" xfId="0" applyFont="1" applyFill="1" applyBorder="1" applyAlignment="1">
      <alignment horizontal="center" vertical="center" wrapText="1" readingOrder="2"/>
    </xf>
    <xf numFmtId="0" fontId="17" fillId="3" borderId="20" xfId="0" applyFont="1" applyFill="1" applyBorder="1" applyAlignment="1">
      <alignment horizontal="center" vertical="center" wrapText="1" readingOrder="2"/>
    </xf>
    <xf numFmtId="0" fontId="42" fillId="0" borderId="0" xfId="0" applyFont="1"/>
    <xf numFmtId="0" fontId="17" fillId="3" borderId="0" xfId="0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top" wrapText="1"/>
    </xf>
    <xf numFmtId="0" fontId="12" fillId="3" borderId="51" xfId="0" applyFont="1" applyFill="1" applyBorder="1" applyAlignment="1">
      <alignment vertical="center" readingOrder="2"/>
    </xf>
    <xf numFmtId="0" fontId="18" fillId="3" borderId="31" xfId="0" applyFont="1" applyFill="1" applyBorder="1" applyAlignment="1">
      <alignment horizontal="left" vertical="center" wrapText="1" indent="1"/>
    </xf>
    <xf numFmtId="0" fontId="12" fillId="3" borderId="25" xfId="0" applyFont="1" applyFill="1" applyBorder="1" applyAlignment="1">
      <alignment horizontal="right" vertical="center" indent="1"/>
    </xf>
    <xf numFmtId="0" fontId="12" fillId="4" borderId="28" xfId="0" applyFont="1" applyFill="1" applyBorder="1" applyAlignment="1">
      <alignment horizontal="right" vertical="center" indent="1"/>
    </xf>
    <xf numFmtId="0" fontId="18" fillId="3" borderId="32" xfId="0" applyFont="1" applyFill="1" applyBorder="1" applyAlignment="1">
      <alignment horizontal="right" vertical="center" indent="1"/>
    </xf>
    <xf numFmtId="165" fontId="12" fillId="3" borderId="25" xfId="89" applyNumberFormat="1" applyFont="1" applyFill="1" applyBorder="1" applyAlignment="1">
      <alignment horizontal="right" vertical="center" indent="1"/>
    </xf>
    <xf numFmtId="165" fontId="18" fillId="3" borderId="32" xfId="0" applyNumberFormat="1" applyFont="1" applyFill="1" applyBorder="1" applyAlignment="1">
      <alignment horizontal="right" vertical="center" indent="1"/>
    </xf>
    <xf numFmtId="165" fontId="12" fillId="4" borderId="19" xfId="89" applyNumberFormat="1" applyFont="1" applyFill="1" applyBorder="1" applyAlignment="1">
      <alignment horizontal="right" vertical="center" indent="1"/>
    </xf>
    <xf numFmtId="0" fontId="12" fillId="3" borderId="19" xfId="0" applyFont="1" applyFill="1" applyBorder="1" applyAlignment="1">
      <alignment horizontal="right" vertical="center" indent="1"/>
    </xf>
    <xf numFmtId="165" fontId="12" fillId="3" borderId="19" xfId="89" applyNumberFormat="1" applyFont="1" applyFill="1" applyBorder="1" applyAlignment="1">
      <alignment horizontal="right" vertical="center" indent="1"/>
    </xf>
    <xf numFmtId="0" fontId="55" fillId="5" borderId="21" xfId="0" applyFont="1" applyFill="1" applyBorder="1" applyAlignment="1">
      <alignment horizontal="center" vertical="center" wrapText="1" readingOrder="1"/>
    </xf>
    <xf numFmtId="0" fontId="55" fillId="4" borderId="34" xfId="0" applyFont="1" applyFill="1" applyBorder="1" applyAlignment="1">
      <alignment horizontal="center" vertical="center" wrapText="1" readingOrder="1"/>
    </xf>
    <xf numFmtId="0" fontId="55" fillId="5" borderId="52" xfId="0" applyFont="1" applyFill="1" applyBorder="1" applyAlignment="1">
      <alignment horizontal="center" vertical="center" wrapText="1" readingOrder="1"/>
    </xf>
    <xf numFmtId="0" fontId="55" fillId="4" borderId="31" xfId="0" applyFont="1" applyFill="1" applyBorder="1" applyAlignment="1">
      <alignment horizontal="center" vertical="center" wrapText="1" readingOrder="1"/>
    </xf>
    <xf numFmtId="0" fontId="18" fillId="4" borderId="32" xfId="0" applyFont="1" applyFill="1" applyBorder="1" applyAlignment="1">
      <alignment horizontal="right" vertical="center" indent="1"/>
    </xf>
    <xf numFmtId="0" fontId="55" fillId="3" borderId="31" xfId="0" applyFont="1" applyFill="1" applyBorder="1" applyAlignment="1">
      <alignment horizontal="center" vertical="center" wrapText="1" readingOrder="1"/>
    </xf>
    <xf numFmtId="0" fontId="18" fillId="3" borderId="20" xfId="0" applyFont="1" applyFill="1" applyBorder="1" applyAlignment="1">
      <alignment horizontal="center" vertical="center" wrapText="1" readingOrder="2"/>
    </xf>
    <xf numFmtId="0" fontId="18" fillId="4" borderId="33" xfId="0" applyFont="1" applyFill="1" applyBorder="1" applyAlignment="1">
      <alignment horizontal="center" vertical="center" wrapText="1" readingOrder="2"/>
    </xf>
    <xf numFmtId="0" fontId="18" fillId="3" borderId="58" xfId="0" applyFont="1" applyFill="1" applyBorder="1" applyAlignment="1">
      <alignment horizontal="center" vertical="center" wrapText="1" readingOrder="2"/>
    </xf>
    <xf numFmtId="0" fontId="17" fillId="3" borderId="0" xfId="62" applyFont="1" applyFill="1" applyAlignment="1">
      <alignment horizontal="right" vertical="center" readingOrder="2"/>
    </xf>
    <xf numFmtId="0" fontId="18" fillId="3" borderId="0" xfId="62" applyFont="1" applyFill="1" applyBorder="1" applyAlignment="1">
      <alignment vertical="center"/>
    </xf>
    <xf numFmtId="0" fontId="18" fillId="3" borderId="0" xfId="62" applyFont="1" applyFill="1" applyAlignment="1">
      <alignment horizontal="center" vertical="center"/>
    </xf>
    <xf numFmtId="0" fontId="18" fillId="3" borderId="0" xfId="62" applyFont="1" applyFill="1" applyAlignment="1">
      <alignment horizontal="left" vertical="center"/>
    </xf>
    <xf numFmtId="0" fontId="17" fillId="3" borderId="0" xfId="17" applyFont="1" applyFill="1" applyAlignment="1"/>
    <xf numFmtId="0" fontId="17" fillId="3" borderId="0" xfId="17" applyFont="1" applyFill="1"/>
    <xf numFmtId="0" fontId="18" fillId="3" borderId="0" xfId="17" applyFont="1" applyFill="1" applyAlignment="1"/>
    <xf numFmtId="0" fontId="19" fillId="3" borderId="0" xfId="17" applyFont="1" applyFill="1" applyAlignment="1">
      <alignment horizontal="center" vertical="center"/>
    </xf>
    <xf numFmtId="0" fontId="56" fillId="3" borderId="0" xfId="17" applyFont="1" applyFill="1" applyBorder="1" applyAlignment="1">
      <alignment vertical="top" wrapText="1" readingOrder="2"/>
    </xf>
    <xf numFmtId="0" fontId="18" fillId="3" borderId="0" xfId="17" applyFont="1" applyFill="1" applyBorder="1" applyAlignment="1">
      <alignment vertical="top" wrapText="1" readingOrder="1"/>
    </xf>
    <xf numFmtId="0" fontId="17" fillId="3" borderId="0" xfId="17" applyFont="1" applyFill="1" applyBorder="1"/>
    <xf numFmtId="0" fontId="0" fillId="0" borderId="0" xfId="0" applyAlignment="1">
      <alignment wrapText="1"/>
    </xf>
    <xf numFmtId="3" fontId="12" fillId="0" borderId="25" xfId="0" applyNumberFormat="1" applyFont="1" applyFill="1" applyBorder="1" applyAlignment="1">
      <alignment horizontal="left" vertical="center" wrapText="1" indent="1"/>
    </xf>
    <xf numFmtId="3" fontId="18" fillId="0" borderId="25" xfId="0" applyNumberFormat="1" applyFont="1" applyFill="1" applyBorder="1" applyAlignment="1">
      <alignment horizontal="left" vertical="center" wrapText="1" indent="1"/>
    </xf>
    <xf numFmtId="3" fontId="18" fillId="3" borderId="26" xfId="0" applyNumberFormat="1" applyFont="1" applyFill="1" applyBorder="1" applyAlignment="1">
      <alignment horizontal="right" vertical="center" indent="1"/>
    </xf>
    <xf numFmtId="3" fontId="18" fillId="4" borderId="26" xfId="0" applyNumberFormat="1" applyFont="1" applyFill="1" applyBorder="1" applyAlignment="1">
      <alignment horizontal="right" vertical="center" indent="1"/>
    </xf>
    <xf numFmtId="0" fontId="18" fillId="4" borderId="6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17" applyFont="1" applyAlignment="1">
      <alignment wrapText="1" readingOrder="2"/>
    </xf>
    <xf numFmtId="0" fontId="19" fillId="0" borderId="0" xfId="17" applyFont="1" applyAlignment="1">
      <alignment vertical="center" readingOrder="2"/>
    </xf>
    <xf numFmtId="0" fontId="17" fillId="0" borderId="0" xfId="17" applyFont="1" applyAlignment="1">
      <alignment vertical="center" wrapText="1" readingOrder="2"/>
    </xf>
    <xf numFmtId="0" fontId="17" fillId="0" borderId="0" xfId="17" applyFont="1" applyAlignment="1">
      <alignment vertical="center" readingOrder="1"/>
    </xf>
    <xf numFmtId="0" fontId="17" fillId="3" borderId="0" xfId="17" applyFont="1" applyFill="1" applyAlignment="1">
      <alignment vertical="center" readingOrder="2"/>
    </xf>
    <xf numFmtId="0" fontId="17" fillId="3" borderId="0" xfId="0" applyFont="1" applyFill="1" applyBorder="1" applyAlignment="1">
      <alignment horizontal="right" vertical="center" wrapText="1" indent="1" readingOrder="2"/>
    </xf>
    <xf numFmtId="0" fontId="17" fillId="4" borderId="0" xfId="0" applyFont="1" applyFill="1" applyBorder="1" applyAlignment="1">
      <alignment horizontal="right" vertical="center" wrapText="1" indent="1" readingOrder="2"/>
    </xf>
    <xf numFmtId="0" fontId="60" fillId="4" borderId="0" xfId="0" applyFont="1" applyFill="1" applyBorder="1" applyAlignment="1">
      <alignment horizontal="left" vertical="center" indent="1"/>
    </xf>
    <xf numFmtId="49" fontId="17" fillId="4" borderId="17" xfId="75" applyNumberFormat="1" applyFont="1" applyFill="1" applyBorder="1" applyAlignment="1">
      <alignment horizontal="center" vertical="center" readingOrder="2"/>
    </xf>
    <xf numFmtId="49" fontId="17" fillId="0" borderId="20" xfId="75" applyNumberFormat="1" applyFont="1" applyFill="1" applyBorder="1" applyAlignment="1">
      <alignment horizontal="center" vertical="center" readingOrder="2"/>
    </xf>
    <xf numFmtId="0" fontId="18" fillId="0" borderId="21" xfId="75" applyFont="1" applyFill="1" applyBorder="1" applyAlignment="1">
      <alignment horizontal="center" vertical="center"/>
    </xf>
    <xf numFmtId="0" fontId="18" fillId="4" borderId="18" xfId="75" applyFont="1" applyFill="1" applyBorder="1" applyAlignment="1">
      <alignment horizontal="center" vertical="center"/>
    </xf>
    <xf numFmtId="0" fontId="19" fillId="3" borderId="0" xfId="5" applyFont="1" applyFill="1" applyAlignment="1">
      <alignment vertical="center"/>
    </xf>
    <xf numFmtId="0" fontId="38" fillId="3" borderId="0" xfId="5" applyFont="1" applyFill="1" applyAlignment="1">
      <alignment vertical="center" readingOrder="2"/>
    </xf>
    <xf numFmtId="0" fontId="17" fillId="3" borderId="0" xfId="14" applyFont="1" applyFill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0" xfId="17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center" vertical="center" wrapText="1" readingOrder="1"/>
    </xf>
    <xf numFmtId="0" fontId="18" fillId="4" borderId="31" xfId="14" applyFont="1" applyFill="1" applyBorder="1" applyAlignment="1">
      <alignment horizontal="center" vertical="center"/>
    </xf>
    <xf numFmtId="3" fontId="18" fillId="4" borderId="32" xfId="14" applyNumberFormat="1" applyFont="1" applyFill="1" applyBorder="1" applyAlignment="1">
      <alignment horizontal="right" vertical="center" indent="1"/>
    </xf>
    <xf numFmtId="0" fontId="17" fillId="4" borderId="30" xfId="14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right" vertical="center" wrapText="1" indent="1"/>
    </xf>
    <xf numFmtId="0" fontId="17" fillId="4" borderId="17" xfId="0" applyFont="1" applyFill="1" applyBorder="1" applyAlignment="1">
      <alignment horizontal="right" vertical="center" wrapText="1" indent="1"/>
    </xf>
    <xf numFmtId="0" fontId="17" fillId="3" borderId="17" xfId="0" applyFont="1" applyFill="1" applyBorder="1" applyAlignment="1">
      <alignment horizontal="right" vertical="center" wrapText="1" indent="1"/>
    </xf>
    <xf numFmtId="0" fontId="15" fillId="3" borderId="43" xfId="10" applyFont="1" applyFill="1" applyBorder="1" applyAlignment="1">
      <alignment horizontal="left" vertical="center" wrapText="1" indent="1" readingOrder="1"/>
    </xf>
    <xf numFmtId="0" fontId="15" fillId="4" borderId="18" xfId="10" applyFont="1" applyFill="1" applyBorder="1" applyAlignment="1">
      <alignment horizontal="left" vertical="center" wrapText="1" indent="1" readingOrder="1"/>
    </xf>
    <xf numFmtId="0" fontId="15" fillId="3" borderId="18" xfId="10" applyFont="1" applyFill="1" applyBorder="1" applyAlignment="1">
      <alignment horizontal="left" vertical="center" wrapText="1" indent="1" readingOrder="1"/>
    </xf>
    <xf numFmtId="0" fontId="12" fillId="4" borderId="18" xfId="10" applyFont="1" applyFill="1" applyBorder="1" applyAlignment="1">
      <alignment horizontal="left" vertical="center" wrapText="1" indent="1" readingOrder="1"/>
    </xf>
    <xf numFmtId="0" fontId="12" fillId="3" borderId="18" xfId="10" applyFont="1" applyFill="1" applyBorder="1" applyAlignment="1">
      <alignment horizontal="left" vertical="center" wrapText="1" indent="1" readingOrder="1"/>
    </xf>
    <xf numFmtId="0" fontId="12" fillId="3" borderId="24" xfId="10" applyFont="1" applyFill="1" applyBorder="1" applyAlignment="1">
      <alignment horizontal="left" vertical="center" wrapText="1" indent="1" readingOrder="1"/>
    </xf>
    <xf numFmtId="0" fontId="15" fillId="3" borderId="0" xfId="14" applyFont="1" applyFill="1" applyAlignment="1">
      <alignment vertical="center"/>
    </xf>
    <xf numFmtId="3" fontId="12" fillId="3" borderId="50" xfId="14" applyNumberFormat="1" applyFont="1" applyFill="1" applyBorder="1" applyAlignment="1">
      <alignment horizontal="right" vertical="center" indent="1"/>
    </xf>
    <xf numFmtId="3" fontId="12" fillId="4" borderId="26" xfId="14" applyNumberFormat="1" applyFont="1" applyFill="1" applyBorder="1" applyAlignment="1">
      <alignment horizontal="right" vertical="center" indent="1"/>
    </xf>
    <xf numFmtId="3" fontId="12" fillId="3" borderId="26" xfId="14" applyNumberFormat="1" applyFont="1" applyFill="1" applyBorder="1" applyAlignment="1">
      <alignment horizontal="right" vertical="center" indent="1"/>
    </xf>
    <xf numFmtId="3" fontId="12" fillId="3" borderId="27" xfId="14" applyNumberFormat="1" applyFont="1" applyFill="1" applyBorder="1" applyAlignment="1">
      <alignment horizontal="right" vertical="center" indent="1"/>
    </xf>
    <xf numFmtId="3" fontId="18" fillId="3" borderId="26" xfId="0" applyNumberFormat="1" applyFont="1" applyFill="1" applyBorder="1" applyAlignment="1">
      <alignment horizontal="center" vertical="center" wrapText="1"/>
    </xf>
    <xf numFmtId="0" fontId="12" fillId="4" borderId="26" xfId="75" applyFont="1" applyFill="1" applyBorder="1" applyAlignment="1">
      <alignment horizontal="center" vertical="center"/>
    </xf>
    <xf numFmtId="3" fontId="18" fillId="4" borderId="26" xfId="0" applyNumberFormat="1" applyFont="1" applyFill="1" applyBorder="1" applyAlignment="1">
      <alignment horizontal="center" vertical="center" wrapText="1"/>
    </xf>
    <xf numFmtId="0" fontId="12" fillId="0" borderId="26" xfId="75" applyFont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 wrapText="1"/>
    </xf>
    <xf numFmtId="3" fontId="18" fillId="3" borderId="25" xfId="0" applyNumberFormat="1" applyFont="1" applyFill="1" applyBorder="1" applyAlignment="1">
      <alignment horizontal="center" vertical="center" wrapText="1"/>
    </xf>
    <xf numFmtId="0" fontId="18" fillId="4" borderId="29" xfId="16" applyFont="1" applyFill="1" applyBorder="1" applyAlignment="1">
      <alignment horizontal="center" wrapText="1"/>
    </xf>
    <xf numFmtId="0" fontId="17" fillId="3" borderId="20" xfId="0" applyFont="1" applyFill="1" applyBorder="1" applyAlignment="1">
      <alignment horizontal="right" vertical="center" wrapText="1" indent="1" readingOrder="2"/>
    </xf>
    <xf numFmtId="0" fontId="17" fillId="4" borderId="17" xfId="0" applyFont="1" applyFill="1" applyBorder="1" applyAlignment="1">
      <alignment horizontal="right" vertical="center" wrapText="1" indent="1" readingOrder="2"/>
    </xf>
    <xf numFmtId="0" fontId="17" fillId="3" borderId="17" xfId="0" applyFont="1" applyFill="1" applyBorder="1" applyAlignment="1">
      <alignment horizontal="right" vertical="center" wrapText="1" indent="1" readingOrder="2"/>
    </xf>
    <xf numFmtId="0" fontId="17" fillId="4" borderId="33" xfId="0" applyFont="1" applyFill="1" applyBorder="1" applyAlignment="1">
      <alignment horizontal="right" vertical="center" wrapText="1" indent="1" readingOrder="2"/>
    </xf>
    <xf numFmtId="0" fontId="12" fillId="4" borderId="28" xfId="75" applyFont="1" applyFill="1" applyBorder="1" applyAlignment="1">
      <alignment horizontal="center" vertical="center"/>
    </xf>
    <xf numFmtId="3" fontId="18" fillId="4" borderId="28" xfId="0" applyNumberFormat="1" applyFont="1" applyFill="1" applyBorder="1" applyAlignment="1">
      <alignment horizontal="center" vertical="center" wrapText="1"/>
    </xf>
    <xf numFmtId="0" fontId="61" fillId="3" borderId="0" xfId="4" applyFont="1" applyFill="1" applyAlignment="1">
      <alignment readingOrder="1"/>
    </xf>
    <xf numFmtId="0" fontId="60" fillId="3" borderId="0" xfId="0" applyFont="1" applyFill="1" applyBorder="1" applyAlignment="1">
      <alignment horizontal="left" vertical="center" wrapText="1" indent="1"/>
    </xf>
    <xf numFmtId="3" fontId="47" fillId="0" borderId="0" xfId="75" applyNumberFormat="1" applyFont="1" applyAlignment="1">
      <alignment vertical="center"/>
    </xf>
    <xf numFmtId="3" fontId="49" fillId="0" borderId="0" xfId="75" applyNumberFormat="1" applyFont="1" applyAlignment="1">
      <alignment vertical="center"/>
    </xf>
    <xf numFmtId="3" fontId="15" fillId="3" borderId="26" xfId="0" applyNumberFormat="1" applyFont="1" applyFill="1" applyBorder="1" applyAlignment="1">
      <alignment horizontal="left" vertical="center" wrapText="1" indent="1"/>
    </xf>
    <xf numFmtId="0" fontId="40" fillId="3" borderId="26" xfId="0" applyFont="1" applyFill="1" applyBorder="1" applyAlignment="1">
      <alignment horizontal="center" vertical="center" wrapText="1"/>
    </xf>
    <xf numFmtId="0" fontId="40" fillId="4" borderId="26" xfId="0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left" vertical="center" wrapText="1" indent="1"/>
    </xf>
    <xf numFmtId="0" fontId="18" fillId="4" borderId="19" xfId="0" applyFont="1" applyFill="1" applyBorder="1" applyAlignment="1">
      <alignment horizontal="center"/>
    </xf>
    <xf numFmtId="3" fontId="18" fillId="3" borderId="66" xfId="0" applyNumberFormat="1" applyFont="1" applyFill="1" applyBorder="1" applyAlignment="1">
      <alignment horizontal="right" vertical="center" indent="1"/>
    </xf>
    <xf numFmtId="3" fontId="18" fillId="4" borderId="63" xfId="0" applyNumberFormat="1" applyFont="1" applyFill="1" applyBorder="1" applyAlignment="1">
      <alignment horizontal="right" vertical="center" indent="1"/>
    </xf>
    <xf numFmtId="3" fontId="18" fillId="3" borderId="76" xfId="0" applyNumberFormat="1" applyFont="1" applyFill="1" applyBorder="1" applyAlignment="1">
      <alignment horizontal="right" vertical="center" indent="1"/>
    </xf>
    <xf numFmtId="3" fontId="18" fillId="4" borderId="25" xfId="0" applyNumberFormat="1" applyFont="1" applyFill="1" applyBorder="1" applyAlignment="1">
      <alignment horizontal="left" vertical="center" wrapText="1" indent="1"/>
    </xf>
    <xf numFmtId="49" fontId="17" fillId="3" borderId="17" xfId="75" applyNumberFormat="1" applyFont="1" applyFill="1" applyBorder="1" applyAlignment="1">
      <alignment horizontal="center" vertical="center" readingOrder="2"/>
    </xf>
    <xf numFmtId="0" fontId="18" fillId="3" borderId="18" xfId="75" applyFont="1" applyFill="1" applyBorder="1" applyAlignment="1">
      <alignment horizontal="center" vertical="center"/>
    </xf>
    <xf numFmtId="49" fontId="17" fillId="3" borderId="33" xfId="75" applyNumberFormat="1" applyFont="1" applyFill="1" applyBorder="1" applyAlignment="1">
      <alignment horizontal="center" vertical="center" readingOrder="2"/>
    </xf>
    <xf numFmtId="3" fontId="12" fillId="3" borderId="28" xfId="0" applyNumberFormat="1" applyFont="1" applyFill="1" applyBorder="1" applyAlignment="1">
      <alignment horizontal="left" vertical="center" wrapText="1" indent="1"/>
    </xf>
    <xf numFmtId="3" fontId="18" fillId="3" borderId="19" xfId="0" applyNumberFormat="1" applyFont="1" applyFill="1" applyBorder="1" applyAlignment="1">
      <alignment horizontal="left" vertical="center" wrapText="1" indent="1"/>
    </xf>
    <xf numFmtId="0" fontId="18" fillId="3" borderId="34" xfId="75" applyFont="1" applyFill="1" applyBorder="1" applyAlignment="1">
      <alignment horizontal="center" vertical="center"/>
    </xf>
    <xf numFmtId="3" fontId="18" fillId="4" borderId="32" xfId="0" applyNumberFormat="1" applyFont="1" applyFill="1" applyBorder="1" applyAlignment="1">
      <alignment horizontal="left" vertical="center" wrapText="1" indent="1"/>
    </xf>
    <xf numFmtId="0" fontId="18" fillId="4" borderId="31" xfId="75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readingOrder="2"/>
    </xf>
    <xf numFmtId="0" fontId="32" fillId="3" borderId="0" xfId="0" applyFont="1" applyFill="1" applyBorder="1" applyAlignment="1">
      <alignment horizontal="left" vertical="center" readingOrder="1"/>
    </xf>
    <xf numFmtId="0" fontId="27" fillId="4" borderId="29" xfId="10" applyFont="1" applyFill="1" applyBorder="1" applyAlignment="1">
      <alignment horizontal="center" wrapText="1" readingOrder="1"/>
    </xf>
    <xf numFmtId="3" fontId="12" fillId="0" borderId="0" xfId="75" applyNumberFormat="1" applyFont="1" applyAlignment="1">
      <alignment vertical="center"/>
    </xf>
    <xf numFmtId="165" fontId="12" fillId="0" borderId="0" xfId="75" applyNumberFormat="1" applyFont="1" applyAlignment="1">
      <alignment vertical="center"/>
    </xf>
    <xf numFmtId="165" fontId="18" fillId="4" borderId="32" xfId="0" applyNumberFormat="1" applyFont="1" applyFill="1" applyBorder="1" applyAlignment="1">
      <alignment horizontal="right" vertical="center" indent="1"/>
    </xf>
    <xf numFmtId="0" fontId="18" fillId="4" borderId="31" xfId="0" applyFont="1" applyFill="1" applyBorder="1" applyAlignment="1">
      <alignment horizontal="center" vertical="center" wrapText="1" readingOrder="1"/>
    </xf>
    <xf numFmtId="3" fontId="12" fillId="3" borderId="43" xfId="14" applyNumberFormat="1" applyFont="1" applyFill="1" applyBorder="1" applyAlignment="1">
      <alignment horizontal="right" vertical="center" indent="1"/>
    </xf>
    <xf numFmtId="3" fontId="12" fillId="4" borderId="18" xfId="14" applyNumberFormat="1" applyFont="1" applyFill="1" applyBorder="1" applyAlignment="1">
      <alignment horizontal="right" vertical="center" indent="1"/>
    </xf>
    <xf numFmtId="3" fontId="12" fillId="3" borderId="18" xfId="14" applyNumberFormat="1" applyFont="1" applyFill="1" applyBorder="1" applyAlignment="1">
      <alignment horizontal="right" vertical="center" indent="1"/>
    </xf>
    <xf numFmtId="3" fontId="12" fillId="3" borderId="24" xfId="14" applyNumberFormat="1" applyFont="1" applyFill="1" applyBorder="1" applyAlignment="1">
      <alignment horizontal="right" vertical="center" indent="1"/>
    </xf>
    <xf numFmtId="0" fontId="47" fillId="0" borderId="0" xfId="75" applyFont="1" applyBorder="1" applyAlignment="1">
      <alignment vertical="center"/>
    </xf>
    <xf numFmtId="3" fontId="18" fillId="3" borderId="0" xfId="0" applyNumberFormat="1" applyFont="1" applyFill="1" applyBorder="1" applyAlignment="1">
      <alignment horizontal="left" vertical="center" wrapText="1" indent="1"/>
    </xf>
    <xf numFmtId="0" fontId="12" fillId="0" borderId="0" xfId="75" applyFont="1" applyBorder="1" applyAlignment="1">
      <alignment vertical="center"/>
    </xf>
    <xf numFmtId="0" fontId="18" fillId="4" borderId="24" xfId="27" applyFont="1" applyFill="1" applyBorder="1" applyAlignment="1">
      <alignment horizontal="center" vertical="center" wrapText="1" readingOrder="1"/>
    </xf>
    <xf numFmtId="3" fontId="18" fillId="3" borderId="32" xfId="0" applyNumberFormat="1" applyFont="1" applyFill="1" applyBorder="1" applyAlignment="1">
      <alignment horizontal="left" vertical="center" wrapText="1" indent="1"/>
    </xf>
    <xf numFmtId="3" fontId="12" fillId="3" borderId="25" xfId="0" applyNumberFormat="1" applyFont="1" applyFill="1" applyBorder="1" applyAlignment="1">
      <alignment horizontal="left" vertical="center" wrapText="1" indent="1"/>
    </xf>
    <xf numFmtId="3" fontId="12" fillId="4" borderId="25" xfId="0" applyNumberFormat="1" applyFont="1" applyFill="1" applyBorder="1" applyAlignment="1">
      <alignment horizontal="left" vertical="center" wrapText="1" indent="1"/>
    </xf>
    <xf numFmtId="0" fontId="17" fillId="3" borderId="73" xfId="0" applyFont="1" applyFill="1" applyBorder="1" applyAlignment="1">
      <alignment horizontal="right" vertical="center" indent="1" readingOrder="2"/>
    </xf>
    <xf numFmtId="0" fontId="17" fillId="4" borderId="64" xfId="0" applyFont="1" applyFill="1" applyBorder="1" applyAlignment="1">
      <alignment horizontal="right" vertical="center" indent="1" readingOrder="2"/>
    </xf>
    <xf numFmtId="0" fontId="60" fillId="0" borderId="74" xfId="0" applyFont="1" applyBorder="1" applyAlignment="1">
      <alignment horizontal="left" vertical="center" indent="1"/>
    </xf>
    <xf numFmtId="0" fontId="60" fillId="4" borderId="65" xfId="0" applyFont="1" applyFill="1" applyBorder="1" applyAlignment="1">
      <alignment horizontal="left" vertical="center" indent="1"/>
    </xf>
    <xf numFmtId="0" fontId="18" fillId="3" borderId="77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 readingOrder="2"/>
    </xf>
    <xf numFmtId="0" fontId="17" fillId="3" borderId="68" xfId="0" applyFont="1" applyFill="1" applyBorder="1" applyAlignment="1">
      <alignment horizontal="center" vertical="center" wrapText="1" readingOrder="2"/>
    </xf>
    <xf numFmtId="3" fontId="18" fillId="3" borderId="67" xfId="75" applyNumberFormat="1" applyFont="1" applyFill="1" applyBorder="1" applyAlignment="1">
      <alignment horizontal="center" vertical="center"/>
    </xf>
    <xf numFmtId="0" fontId="18" fillId="3" borderId="70" xfId="75" applyFont="1" applyFill="1" applyBorder="1" applyAlignment="1">
      <alignment horizontal="center" vertical="center"/>
    </xf>
    <xf numFmtId="3" fontId="12" fillId="4" borderId="26" xfId="91" applyNumberFormat="1" applyFont="1" applyFill="1" applyBorder="1" applyAlignment="1">
      <alignment horizontal="right" vertical="center" indent="1"/>
    </xf>
    <xf numFmtId="3" fontId="12" fillId="3" borderId="26" xfId="91" applyNumberFormat="1" applyFont="1" applyFill="1" applyBorder="1" applyAlignment="1">
      <alignment horizontal="right" vertical="center" indent="1"/>
    </xf>
    <xf numFmtId="3" fontId="12" fillId="3" borderId="28" xfId="91" applyNumberFormat="1" applyFont="1" applyFill="1" applyBorder="1" applyAlignment="1">
      <alignment horizontal="right" vertical="center" indent="1"/>
    </xf>
    <xf numFmtId="0" fontId="18" fillId="4" borderId="63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left" vertical="center" wrapText="1" indent="1"/>
    </xf>
    <xf numFmtId="3" fontId="18" fillId="4" borderId="21" xfId="0" applyNumberFormat="1" applyFont="1" applyFill="1" applyBorder="1" applyAlignment="1">
      <alignment horizontal="left" vertical="center" wrapText="1" indent="1"/>
    </xf>
    <xf numFmtId="3" fontId="18" fillId="4" borderId="31" xfId="0" applyNumberFormat="1" applyFont="1" applyFill="1" applyBorder="1" applyAlignment="1">
      <alignment horizontal="left" vertical="center" wrapText="1" indent="1"/>
    </xf>
    <xf numFmtId="0" fontId="18" fillId="4" borderId="24" xfId="0" applyFont="1" applyFill="1" applyBorder="1" applyAlignment="1">
      <alignment horizontal="center" vertical="center" wrapText="1" readingOrder="1"/>
    </xf>
    <xf numFmtId="0" fontId="12" fillId="0" borderId="34" xfId="10" applyFont="1" applyFill="1" applyBorder="1" applyAlignment="1">
      <alignment horizontal="left" vertical="center" wrapText="1" indent="1" readingOrder="1"/>
    </xf>
    <xf numFmtId="3" fontId="12" fillId="0" borderId="34" xfId="14" applyNumberFormat="1" applyFont="1" applyFill="1" applyBorder="1" applyAlignment="1">
      <alignment horizontal="right" vertical="center" indent="1"/>
    </xf>
    <xf numFmtId="3" fontId="12" fillId="0" borderId="28" xfId="14" applyNumberFormat="1" applyFont="1" applyFill="1" applyBorder="1" applyAlignment="1">
      <alignment horizontal="right" vertical="center" indent="1"/>
    </xf>
    <xf numFmtId="0" fontId="17" fillId="0" borderId="58" xfId="0" applyFont="1" applyFill="1" applyBorder="1" applyAlignment="1">
      <alignment horizontal="right" vertical="center" wrapText="1" indent="1"/>
    </xf>
    <xf numFmtId="0" fontId="17" fillId="4" borderId="0" xfId="0" applyFont="1" applyFill="1" applyBorder="1" applyAlignment="1">
      <alignment horizontal="right" vertical="center" wrapText="1" indent="1"/>
    </xf>
    <xf numFmtId="0" fontId="12" fillId="4" borderId="34" xfId="10" applyFont="1" applyFill="1" applyBorder="1" applyAlignment="1">
      <alignment horizontal="left" vertical="center" wrapText="1" indent="1" readingOrder="1"/>
    </xf>
    <xf numFmtId="3" fontId="12" fillId="4" borderId="34" xfId="14" applyNumberFormat="1" applyFont="1" applyFill="1" applyBorder="1" applyAlignment="1">
      <alignment horizontal="right" vertical="center" indent="1"/>
    </xf>
    <xf numFmtId="3" fontId="12" fillId="4" borderId="28" xfId="14" applyNumberFormat="1" applyFont="1" applyFill="1" applyBorder="1" applyAlignment="1">
      <alignment horizontal="right" vertical="center" indent="1"/>
    </xf>
    <xf numFmtId="0" fontId="17" fillId="3" borderId="45" xfId="0" applyFont="1" applyFill="1" applyBorder="1" applyAlignment="1">
      <alignment horizontal="right" vertical="center" wrapText="1" indent="1"/>
    </xf>
    <xf numFmtId="3" fontId="18" fillId="0" borderId="52" xfId="0" applyNumberFormat="1" applyFont="1" applyFill="1" applyBorder="1" applyAlignment="1">
      <alignment horizontal="left" vertical="center" wrapText="1" indent="1"/>
    </xf>
    <xf numFmtId="0" fontId="17" fillId="4" borderId="17" xfId="27" applyFont="1" applyFill="1" applyBorder="1" applyAlignment="1">
      <alignment horizontal="center" vertical="center" wrapText="1" readingOrder="2"/>
    </xf>
    <xf numFmtId="3" fontId="12" fillId="4" borderId="26" xfId="28" applyNumberFormat="1" applyFont="1" applyFill="1" applyBorder="1" applyAlignment="1">
      <alignment horizontal="right" vertical="center" indent="1"/>
    </xf>
    <xf numFmtId="3" fontId="18" fillId="4" borderId="26" xfId="28" applyNumberFormat="1" applyFont="1" applyFill="1" applyBorder="1" applyAlignment="1">
      <alignment horizontal="right" vertical="center" indent="1"/>
    </xf>
    <xf numFmtId="1" fontId="18" fillId="4" borderId="18" xfId="28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readingOrder="2"/>
    </xf>
    <xf numFmtId="3" fontId="12" fillId="3" borderId="27" xfId="0" applyNumberFormat="1" applyFont="1" applyFill="1" applyBorder="1" applyAlignment="1">
      <alignment horizontal="right" vertical="center" indent="1"/>
    </xf>
    <xf numFmtId="3" fontId="18" fillId="3" borderId="27" xfId="0" applyNumberFormat="1" applyFont="1" applyFill="1" applyBorder="1" applyAlignment="1">
      <alignment horizontal="right" vertical="center" indent="1"/>
    </xf>
    <xf numFmtId="0" fontId="18" fillId="3" borderId="24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 wrapText="1"/>
    </xf>
    <xf numFmtId="3" fontId="18" fillId="3" borderId="63" xfId="0" applyNumberFormat="1" applyFont="1" applyFill="1" applyBorder="1" applyAlignment="1">
      <alignment horizontal="left" vertical="center" wrapText="1" indent="1"/>
    </xf>
    <xf numFmtId="0" fontId="17" fillId="3" borderId="51" xfId="0" applyFont="1" applyFill="1" applyBorder="1" applyAlignment="1">
      <alignment horizontal="right" vertical="center" wrapText="1" indent="1" readingOrder="2"/>
    </xf>
    <xf numFmtId="0" fontId="60" fillId="3" borderId="51" xfId="0" applyFont="1" applyFill="1" applyBorder="1" applyAlignment="1">
      <alignment horizontal="left" vertical="center" indent="1"/>
    </xf>
    <xf numFmtId="0" fontId="60" fillId="3" borderId="0" xfId="0" applyFont="1" applyFill="1" applyBorder="1" applyAlignment="1">
      <alignment horizontal="left" vertical="center" indent="1"/>
    </xf>
    <xf numFmtId="0" fontId="17" fillId="3" borderId="16" xfId="0" applyFont="1" applyFill="1" applyBorder="1" applyAlignment="1">
      <alignment horizontal="center" vertical="center" readingOrder="2"/>
    </xf>
    <xf numFmtId="3" fontId="18" fillId="3" borderId="16" xfId="0" applyNumberFormat="1" applyFont="1" applyFill="1" applyBorder="1" applyAlignment="1">
      <alignment horizontal="right" vertical="center" indent="1"/>
    </xf>
    <xf numFmtId="0" fontId="18" fillId="3" borderId="16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left" vertical="center" wrapText="1" indent="1"/>
    </xf>
    <xf numFmtId="3" fontId="12" fillId="4" borderId="28" xfId="0" applyNumberFormat="1" applyFont="1" applyFill="1" applyBorder="1" applyAlignment="1">
      <alignment horizontal="right" vertical="center" indent="1"/>
    </xf>
    <xf numFmtId="3" fontId="18" fillId="4" borderId="28" xfId="0" applyNumberFormat="1" applyFont="1" applyFill="1" applyBorder="1" applyAlignment="1">
      <alignment horizontal="right" vertical="center" indent="1"/>
    </xf>
    <xf numFmtId="3" fontId="12" fillId="0" borderId="21" xfId="0" applyNumberFormat="1" applyFont="1" applyFill="1" applyBorder="1" applyAlignment="1">
      <alignment horizontal="left" vertical="center" wrapText="1" indent="1"/>
    </xf>
    <xf numFmtId="3" fontId="12" fillId="4" borderId="21" xfId="0" applyNumberFormat="1" applyFont="1" applyFill="1" applyBorder="1" applyAlignment="1">
      <alignment horizontal="left" vertical="center" wrapText="1" indent="1"/>
    </xf>
    <xf numFmtId="3" fontId="12" fillId="3" borderId="21" xfId="0" applyNumberFormat="1" applyFont="1" applyFill="1" applyBorder="1" applyAlignment="1">
      <alignment horizontal="left" vertical="center" wrapText="1" indent="1"/>
    </xf>
    <xf numFmtId="3" fontId="12" fillId="3" borderId="52" xfId="0" applyNumberFormat="1" applyFont="1" applyFill="1" applyBorder="1" applyAlignment="1">
      <alignment horizontal="left" vertical="center" wrapText="1" indent="1"/>
    </xf>
    <xf numFmtId="0" fontId="12" fillId="3" borderId="18" xfId="0" applyFont="1" applyFill="1" applyBorder="1" applyAlignment="1">
      <alignment horizontal="center" vertical="center" wrapText="1" readingOrder="1"/>
    </xf>
    <xf numFmtId="0" fontId="12" fillId="4" borderId="18" xfId="0" applyFont="1" applyFill="1" applyBorder="1" applyAlignment="1">
      <alignment horizontal="center" vertical="center" wrapText="1" readingOrder="1"/>
    </xf>
    <xf numFmtId="0" fontId="40" fillId="4" borderId="25" xfId="0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horizontal="center" vertical="center" wrapText="1"/>
    </xf>
    <xf numFmtId="3" fontId="18" fillId="4" borderId="63" xfId="0" applyNumberFormat="1" applyFont="1" applyFill="1" applyBorder="1" applyAlignment="1">
      <alignment horizontal="left" vertical="center" wrapText="1" indent="1"/>
    </xf>
    <xf numFmtId="3" fontId="15" fillId="4" borderId="25" xfId="0" applyNumberFormat="1" applyFont="1" applyFill="1" applyBorder="1" applyAlignment="1">
      <alignment horizontal="left" vertical="center" wrapText="1" indent="1"/>
    </xf>
    <xf numFmtId="3" fontId="15" fillId="3" borderId="25" xfId="0" applyNumberFormat="1" applyFont="1" applyFill="1" applyBorder="1" applyAlignment="1">
      <alignment horizontal="left" vertical="center" wrapText="1" indent="1"/>
    </xf>
    <xf numFmtId="0" fontId="17" fillId="3" borderId="49" xfId="0" applyFont="1" applyFill="1" applyBorder="1" applyAlignment="1">
      <alignment horizontal="center" vertical="center" wrapText="1" readingOrder="2"/>
    </xf>
    <xf numFmtId="3" fontId="12" fillId="3" borderId="50" xfId="91" applyNumberFormat="1" applyFont="1" applyFill="1" applyBorder="1" applyAlignment="1">
      <alignment horizontal="right" vertical="center" indent="1"/>
    </xf>
    <xf numFmtId="0" fontId="55" fillId="5" borderId="43" xfId="0" applyFont="1" applyFill="1" applyBorder="1" applyAlignment="1">
      <alignment horizontal="center" vertical="center" wrapText="1" readingOrder="1"/>
    </xf>
    <xf numFmtId="1" fontId="27" fillId="4" borderId="29" xfId="9" applyFont="1" applyFill="1" applyBorder="1" applyAlignment="1">
      <alignment horizontal="center" wrapText="1"/>
    </xf>
    <xf numFmtId="0" fontId="17" fillId="4" borderId="29" xfId="17" applyFont="1" applyFill="1" applyBorder="1" applyAlignment="1">
      <alignment horizontal="center" wrapText="1"/>
    </xf>
    <xf numFmtId="3" fontId="12" fillId="3" borderId="25" xfId="0" quotePrefix="1" applyNumberFormat="1" applyFont="1" applyFill="1" applyBorder="1" applyAlignment="1">
      <alignment horizontal="center" vertical="center" wrapText="1"/>
    </xf>
    <xf numFmtId="0" fontId="12" fillId="4" borderId="26" xfId="75" quotePrefix="1" applyFont="1" applyFill="1" applyBorder="1" applyAlignment="1">
      <alignment horizontal="center" vertical="center"/>
    </xf>
    <xf numFmtId="0" fontId="12" fillId="0" borderId="26" xfId="75" quotePrefix="1" applyFont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 wrapText="1" indent="1" readingOrder="1"/>
    </xf>
    <xf numFmtId="0" fontId="29" fillId="4" borderId="22" xfId="10" applyFont="1" applyFill="1" applyBorder="1" applyAlignment="1">
      <alignment horizontal="center" vertical="top" wrapText="1" readingOrder="1"/>
    </xf>
    <xf numFmtId="0" fontId="12" fillId="4" borderId="18" xfId="75" applyFont="1" applyFill="1" applyBorder="1" applyAlignment="1">
      <alignment horizontal="left" vertical="center" wrapText="1" indent="1"/>
    </xf>
    <xf numFmtId="0" fontId="12" fillId="0" borderId="18" xfId="75" applyFont="1" applyBorder="1" applyAlignment="1">
      <alignment horizontal="left" vertical="center" wrapText="1" indent="1"/>
    </xf>
    <xf numFmtId="0" fontId="12" fillId="4" borderId="34" xfId="75" applyFont="1" applyFill="1" applyBorder="1" applyAlignment="1">
      <alignment horizontal="left" vertical="center" wrapText="1" indent="1"/>
    </xf>
    <xf numFmtId="0" fontId="17" fillId="4" borderId="72" xfId="0" applyFont="1" applyFill="1" applyBorder="1" applyAlignment="1">
      <alignment horizontal="right" vertical="center" wrapText="1" indent="1"/>
    </xf>
    <xf numFmtId="0" fontId="18" fillId="4" borderId="71" xfId="0" applyFont="1" applyFill="1" applyBorder="1" applyAlignment="1">
      <alignment horizontal="left" vertical="center" wrapText="1"/>
    </xf>
    <xf numFmtId="0" fontId="27" fillId="4" borderId="29" xfId="10" applyFont="1" applyFill="1" applyBorder="1" applyAlignment="1">
      <alignment horizontal="center" wrapText="1"/>
    </xf>
    <xf numFmtId="0" fontId="64" fillId="3" borderId="0" xfId="17" applyFont="1" applyFill="1" applyBorder="1" applyAlignment="1">
      <alignment horizontal="center" vertical="center" wrapText="1" readingOrder="2"/>
    </xf>
    <xf numFmtId="0" fontId="56" fillId="3" borderId="0" xfId="17" applyFont="1" applyFill="1" applyBorder="1" applyAlignment="1">
      <alignment horizontal="right" vertical="top" wrapText="1" indent="1" readingOrder="2"/>
    </xf>
    <xf numFmtId="0" fontId="65" fillId="3" borderId="0" xfId="0" applyFont="1" applyFill="1" applyBorder="1" applyAlignment="1">
      <alignment horizontal="right" vertical="center" wrapText="1" indent="2" readingOrder="2"/>
    </xf>
    <xf numFmtId="0" fontId="66" fillId="3" borderId="0" xfId="17" applyFont="1" applyFill="1" applyBorder="1" applyAlignment="1">
      <alignment horizontal="center" vertical="center" wrapText="1" readingOrder="1"/>
    </xf>
    <xf numFmtId="0" fontId="12" fillId="3" borderId="0" xfId="17" applyFont="1" applyFill="1" applyBorder="1" applyAlignment="1">
      <alignment horizontal="left" vertical="top" wrapText="1" indent="1" readingOrder="1"/>
    </xf>
    <xf numFmtId="0" fontId="18" fillId="3" borderId="0" xfId="17" applyFont="1" applyFill="1" applyBorder="1" applyAlignment="1">
      <alignment horizontal="left" wrapText="1" indent="1"/>
    </xf>
    <xf numFmtId="0" fontId="57" fillId="3" borderId="0" xfId="17" applyFont="1" applyFill="1" applyBorder="1" applyAlignment="1">
      <alignment horizontal="right" wrapText="1" indent="1" readingOrder="2"/>
    </xf>
    <xf numFmtId="0" fontId="17" fillId="4" borderId="23" xfId="27" applyFont="1" applyFill="1" applyBorder="1" applyAlignment="1">
      <alignment horizontal="center" vertical="center" wrapText="1" readingOrder="2"/>
    </xf>
    <xf numFmtId="3" fontId="12" fillId="4" borderId="27" xfId="28" applyNumberFormat="1" applyFont="1" applyFill="1" applyBorder="1" applyAlignment="1">
      <alignment horizontal="right" vertical="center" indent="1"/>
    </xf>
    <xf numFmtId="3" fontId="18" fillId="4" borderId="27" xfId="28" applyNumberFormat="1" applyFont="1" applyFill="1" applyBorder="1" applyAlignment="1">
      <alignment horizontal="right" vertical="center" indent="1"/>
    </xf>
    <xf numFmtId="1" fontId="18" fillId="4" borderId="24" xfId="28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readingOrder="2"/>
    </xf>
    <xf numFmtId="3" fontId="12" fillId="4" borderId="27" xfId="0" applyNumberFormat="1" applyFont="1" applyFill="1" applyBorder="1" applyAlignment="1">
      <alignment horizontal="right" vertical="center" indent="1"/>
    </xf>
    <xf numFmtId="3" fontId="18" fillId="4" borderId="27" xfId="0" applyNumberFormat="1" applyFont="1" applyFill="1" applyBorder="1" applyAlignment="1">
      <alignment horizontal="right" vertical="center" indent="1"/>
    </xf>
    <xf numFmtId="0" fontId="17" fillId="0" borderId="17" xfId="0" applyFont="1" applyFill="1" applyBorder="1" applyAlignment="1">
      <alignment horizontal="center" vertical="center" readingOrder="2"/>
    </xf>
    <xf numFmtId="3" fontId="67" fillId="4" borderId="27" xfId="75" applyNumberFormat="1" applyFont="1" applyFill="1" applyBorder="1" applyAlignment="1">
      <alignment horizontal="right" vertical="center" indent="1"/>
    </xf>
    <xf numFmtId="3" fontId="68" fillId="4" borderId="27" xfId="75" applyNumberFormat="1" applyFont="1" applyFill="1" applyBorder="1" applyAlignment="1">
      <alignment horizontal="right" vertical="center" indent="1"/>
    </xf>
    <xf numFmtId="0" fontId="47" fillId="0" borderId="0" xfId="17" applyFont="1" applyBorder="1" applyAlignment="1">
      <alignment horizontal="left" vertical="center"/>
    </xf>
    <xf numFmtId="0" fontId="49" fillId="0" borderId="0" xfId="75" applyFont="1" applyAlignment="1">
      <alignment vertical="center"/>
    </xf>
    <xf numFmtId="3" fontId="12" fillId="3" borderId="66" xfId="0" applyNumberFormat="1" applyFont="1" applyFill="1" applyBorder="1" applyAlignment="1">
      <alignment horizontal="right" vertical="center" indent="1"/>
    </xf>
    <xf numFmtId="3" fontId="12" fillId="4" borderId="6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left" vertical="center" wrapText="1" indent="1"/>
    </xf>
    <xf numFmtId="0" fontId="12" fillId="0" borderId="0" xfId="75" applyFont="1" applyAlignment="1">
      <alignment vertical="center"/>
    </xf>
    <xf numFmtId="3" fontId="18" fillId="4" borderId="32" xfId="0" applyNumberFormat="1" applyFont="1" applyFill="1" applyBorder="1" applyAlignment="1">
      <alignment horizontal="left" vertical="center" wrapText="1" indent="1"/>
    </xf>
    <xf numFmtId="3" fontId="18" fillId="0" borderId="21" xfId="0" applyNumberFormat="1" applyFont="1" applyFill="1" applyBorder="1" applyAlignment="1">
      <alignment horizontal="left" vertical="center" wrapText="1" indent="1"/>
    </xf>
    <xf numFmtId="3" fontId="18" fillId="4" borderId="21" xfId="0" applyNumberFormat="1" applyFont="1" applyFill="1" applyBorder="1" applyAlignment="1">
      <alignment horizontal="left" vertical="center" wrapText="1" indent="1"/>
    </xf>
    <xf numFmtId="3" fontId="18" fillId="0" borderId="52" xfId="0" applyNumberFormat="1" applyFont="1" applyFill="1" applyBorder="1" applyAlignment="1">
      <alignment horizontal="left" vertical="center" wrapText="1" indent="1"/>
    </xf>
    <xf numFmtId="3" fontId="18" fillId="3" borderId="21" xfId="0" applyNumberFormat="1" applyFont="1" applyFill="1" applyBorder="1" applyAlignment="1">
      <alignment horizontal="center" vertical="center" wrapText="1"/>
    </xf>
    <xf numFmtId="3" fontId="18" fillId="4" borderId="21" xfId="0" applyNumberFormat="1" applyFont="1" applyFill="1" applyBorder="1" applyAlignment="1">
      <alignment horizontal="center" vertical="center" wrapText="1"/>
    </xf>
    <xf numFmtId="3" fontId="18" fillId="3" borderId="22" xfId="75" applyNumberFormat="1" applyFont="1" applyFill="1" applyBorder="1" applyAlignment="1">
      <alignment horizontal="center" vertical="center"/>
    </xf>
    <xf numFmtId="3" fontId="12" fillId="4" borderId="26" xfId="100" applyNumberFormat="1" applyFont="1" applyFill="1" applyBorder="1" applyAlignment="1">
      <alignment horizontal="right" vertical="center" indent="1"/>
    </xf>
    <xf numFmtId="3" fontId="12" fillId="3" borderId="26" xfId="100" applyNumberFormat="1" applyFont="1" applyFill="1" applyBorder="1" applyAlignment="1">
      <alignment horizontal="right" vertical="center" indent="1"/>
    </xf>
    <xf numFmtId="3" fontId="12" fillId="0" borderId="26" xfId="100" applyNumberFormat="1" applyFont="1" applyFill="1" applyBorder="1" applyAlignment="1">
      <alignment horizontal="right" vertical="center" indent="1"/>
    </xf>
    <xf numFmtId="3" fontId="12" fillId="4" borderId="28" xfId="100" applyNumberFormat="1" applyFont="1" applyFill="1" applyBorder="1" applyAlignment="1">
      <alignment horizontal="right" vertical="center" indent="1"/>
    </xf>
    <xf numFmtId="3" fontId="18" fillId="3" borderId="25" xfId="100" applyNumberFormat="1" applyFont="1" applyFill="1" applyBorder="1" applyAlignment="1">
      <alignment horizontal="right" vertical="center" indent="1"/>
    </xf>
    <xf numFmtId="3" fontId="18" fillId="4" borderId="25" xfId="100" applyNumberFormat="1" applyFont="1" applyFill="1" applyBorder="1" applyAlignment="1">
      <alignment horizontal="right" vertical="center" indent="1"/>
    </xf>
    <xf numFmtId="0" fontId="17" fillId="4" borderId="29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9" xfId="10" applyFont="1" applyFill="1" applyBorder="1" applyAlignment="1">
      <alignment horizontal="center" vertical="center" wrapText="1" readingOrder="1"/>
    </xf>
    <xf numFmtId="1" fontId="37" fillId="4" borderId="19" xfId="9" applyFont="1" applyFill="1" applyBorder="1" applyAlignment="1">
      <alignment horizontal="center" vertical="top" wrapText="1"/>
    </xf>
    <xf numFmtId="0" fontId="37" fillId="4" borderId="19" xfId="17" applyFont="1" applyFill="1" applyBorder="1" applyAlignment="1">
      <alignment horizontal="center" vertical="top" wrapText="1"/>
    </xf>
    <xf numFmtId="0" fontId="37" fillId="4" borderId="19" xfId="1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 readingOrder="2"/>
    </xf>
    <xf numFmtId="3" fontId="32" fillId="3" borderId="26" xfId="0" applyNumberFormat="1" applyFont="1" applyFill="1" applyBorder="1" applyAlignment="1">
      <alignment horizontal="left" vertical="center" wrapText="1" indent="1"/>
    </xf>
    <xf numFmtId="3" fontId="18" fillId="3" borderId="26" xfId="0" applyNumberFormat="1" applyFont="1" applyFill="1" applyBorder="1" applyAlignment="1">
      <alignment horizontal="right" vertical="center" wrapText="1" indent="1"/>
    </xf>
    <xf numFmtId="3" fontId="37" fillId="3" borderId="26" xfId="0" applyNumberFormat="1" applyFont="1" applyFill="1" applyBorder="1" applyAlignment="1">
      <alignment horizontal="right" vertical="center" wrapText="1" indent="1"/>
    </xf>
    <xf numFmtId="0" fontId="27" fillId="4" borderId="17" xfId="0" applyFont="1" applyFill="1" applyBorder="1" applyAlignment="1">
      <alignment horizontal="center" vertical="center" wrapText="1" readingOrder="2"/>
    </xf>
    <xf numFmtId="3" fontId="32" fillId="4" borderId="26" xfId="0" applyNumberFormat="1" applyFont="1" applyFill="1" applyBorder="1" applyAlignment="1">
      <alignment horizontal="left" vertical="center" wrapText="1" indent="1"/>
    </xf>
    <xf numFmtId="3" fontId="32" fillId="4" borderId="26" xfId="0" applyNumberFormat="1" applyFont="1" applyFill="1" applyBorder="1" applyAlignment="1">
      <alignment horizontal="right" vertical="center" wrapText="1" indent="1"/>
    </xf>
    <xf numFmtId="3" fontId="18" fillId="4" borderId="26" xfId="0" applyNumberFormat="1" applyFont="1" applyFill="1" applyBorder="1" applyAlignment="1">
      <alignment horizontal="right" vertical="center" wrapText="1" indent="1"/>
    </xf>
    <xf numFmtId="3" fontId="37" fillId="4" borderId="26" xfId="0" applyNumberFormat="1" applyFont="1" applyFill="1" applyBorder="1" applyAlignment="1">
      <alignment horizontal="right" vertical="center" wrapText="1" indent="1"/>
    </xf>
    <xf numFmtId="0" fontId="18" fillId="4" borderId="18" xfId="0" applyFont="1" applyFill="1" applyBorder="1" applyAlignment="1">
      <alignment horizontal="center" vertical="center" wrapText="1" readingOrder="1"/>
    </xf>
    <xf numFmtId="0" fontId="27" fillId="3" borderId="49" xfId="0" applyFont="1" applyFill="1" applyBorder="1" applyAlignment="1">
      <alignment horizontal="center" vertical="center" wrapText="1" readingOrder="2"/>
    </xf>
    <xf numFmtId="3" fontId="32" fillId="3" borderId="50" xfId="0" applyNumberFormat="1" applyFont="1" applyFill="1" applyBorder="1" applyAlignment="1">
      <alignment horizontal="left" vertical="center" wrapText="1" indent="1"/>
    </xf>
    <xf numFmtId="3" fontId="32" fillId="3" borderId="50" xfId="0" applyNumberFormat="1" applyFont="1" applyFill="1" applyBorder="1" applyAlignment="1">
      <alignment horizontal="right" vertical="center" wrapText="1" indent="1"/>
    </xf>
    <xf numFmtId="3" fontId="18" fillId="3" borderId="50" xfId="0" applyNumberFormat="1" applyFont="1" applyFill="1" applyBorder="1" applyAlignment="1">
      <alignment horizontal="right" vertical="center" wrapText="1" indent="1"/>
    </xf>
    <xf numFmtId="3" fontId="37" fillId="3" borderId="50" xfId="0" applyNumberFormat="1" applyFont="1" applyFill="1" applyBorder="1" applyAlignment="1">
      <alignment horizontal="right" vertical="center" wrapText="1" indent="1"/>
    </xf>
    <xf numFmtId="0" fontId="18" fillId="3" borderId="43" xfId="0" applyFont="1" applyFill="1" applyBorder="1" applyAlignment="1">
      <alignment horizontal="center" vertical="center" wrapText="1" readingOrder="1"/>
    </xf>
    <xf numFmtId="0" fontId="27" fillId="3" borderId="23" xfId="0" applyFont="1" applyFill="1" applyBorder="1" applyAlignment="1">
      <alignment horizontal="center" vertical="center" wrapText="1" readingOrder="2"/>
    </xf>
    <xf numFmtId="3" fontId="67" fillId="3" borderId="27" xfId="0" applyNumberFormat="1" applyFont="1" applyFill="1" applyBorder="1" applyAlignment="1">
      <alignment horizontal="left" vertical="center" wrapText="1" indent="1"/>
    </xf>
    <xf numFmtId="3" fontId="32" fillId="3" borderId="27" xfId="0" applyNumberFormat="1" applyFont="1" applyFill="1" applyBorder="1" applyAlignment="1">
      <alignment horizontal="left" vertical="center" wrapText="1" indent="1"/>
    </xf>
    <xf numFmtId="3" fontId="37" fillId="3" borderId="27" xfId="0" applyNumberFormat="1" applyFont="1" applyFill="1" applyBorder="1" applyAlignment="1">
      <alignment horizontal="left" vertical="center" wrapText="1" indent="1"/>
    </xf>
    <xf numFmtId="3" fontId="68" fillId="3" borderId="27" xfId="0" applyNumberFormat="1" applyFont="1" applyFill="1" applyBorder="1" applyAlignment="1">
      <alignment horizontal="left" vertical="center" wrapText="1" indent="1"/>
    </xf>
    <xf numFmtId="3" fontId="67" fillId="3" borderId="27" xfId="0" applyNumberFormat="1" applyFont="1" applyFill="1" applyBorder="1" applyAlignment="1">
      <alignment horizontal="right" vertical="center" wrapText="1" indent="1"/>
    </xf>
    <xf numFmtId="3" fontId="67" fillId="3" borderId="27" xfId="0" applyNumberFormat="1" applyFont="1" applyFill="1" applyBorder="1" applyAlignment="1">
      <alignment horizontal="right" vertical="center" indent="1"/>
    </xf>
    <xf numFmtId="3" fontId="37" fillId="3" borderId="27" xfId="0" applyNumberFormat="1" applyFont="1" applyFill="1" applyBorder="1" applyAlignment="1">
      <alignment horizontal="right" vertical="center" wrapText="1" indent="1"/>
    </xf>
    <xf numFmtId="0" fontId="37" fillId="3" borderId="24" xfId="0" applyFont="1" applyFill="1" applyBorder="1" applyAlignment="1">
      <alignment horizontal="center" vertical="center" wrapText="1" readingOrder="1"/>
    </xf>
    <xf numFmtId="0" fontId="12" fillId="0" borderId="19" xfId="100" applyFont="1" applyFill="1" applyBorder="1" applyAlignment="1">
      <alignment horizontal="center" vertical="center"/>
    </xf>
    <xf numFmtId="0" fontId="12" fillId="4" borderId="26" xfId="100" applyFont="1" applyFill="1" applyBorder="1" applyAlignment="1">
      <alignment horizontal="center" vertical="center"/>
    </xf>
    <xf numFmtId="0" fontId="12" fillId="0" borderId="25" xfId="100" applyFont="1" applyFill="1" applyBorder="1" applyAlignment="1">
      <alignment horizontal="center" vertical="center"/>
    </xf>
    <xf numFmtId="3" fontId="18" fillId="3" borderId="32" xfId="100" applyNumberFormat="1" applyFont="1" applyFill="1" applyBorder="1" applyAlignment="1">
      <alignment horizontal="right" vertical="center" indent="1"/>
    </xf>
    <xf numFmtId="0" fontId="18" fillId="4" borderId="29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6" fillId="3" borderId="31" xfId="100" applyFont="1" applyFill="1" applyBorder="1" applyAlignment="1">
      <alignment horizontal="center" vertical="center"/>
    </xf>
    <xf numFmtId="0" fontId="70" fillId="0" borderId="20" xfId="100" applyFont="1" applyFill="1" applyBorder="1" applyAlignment="1">
      <alignment horizontal="right" vertical="center" wrapText="1"/>
    </xf>
    <xf numFmtId="0" fontId="70" fillId="4" borderId="17" xfId="100" applyFont="1" applyFill="1" applyBorder="1" applyAlignment="1">
      <alignment horizontal="right" vertical="center" wrapText="1"/>
    </xf>
    <xf numFmtId="0" fontId="18" fillId="0" borderId="25" xfId="100" applyFont="1" applyFill="1" applyBorder="1" applyAlignment="1">
      <alignment horizontal="center" vertical="center"/>
    </xf>
    <xf numFmtId="0" fontId="18" fillId="4" borderId="26" xfId="100" applyFont="1" applyFill="1" applyBorder="1" applyAlignment="1">
      <alignment horizontal="center" vertical="center"/>
    </xf>
    <xf numFmtId="0" fontId="18" fillId="0" borderId="26" xfId="100" applyFont="1" applyFill="1" applyBorder="1" applyAlignment="1">
      <alignment horizontal="center" vertical="center"/>
    </xf>
    <xf numFmtId="3" fontId="18" fillId="4" borderId="28" xfId="100" applyNumberFormat="1" applyFont="1" applyFill="1" applyBorder="1" applyAlignment="1">
      <alignment horizontal="center" vertical="center"/>
    </xf>
    <xf numFmtId="0" fontId="70" fillId="0" borderId="20" xfId="100" applyFont="1" applyFill="1" applyBorder="1" applyAlignment="1">
      <alignment horizontal="center" vertical="center" wrapText="1" readingOrder="2"/>
    </xf>
    <xf numFmtId="0" fontId="70" fillId="4" borderId="17" xfId="100" applyFont="1" applyFill="1" applyBorder="1" applyAlignment="1">
      <alignment horizontal="center" vertical="center" wrapText="1" readingOrder="2"/>
    </xf>
    <xf numFmtId="0" fontId="69" fillId="0" borderId="21" xfId="100" applyFont="1" applyBorder="1" applyAlignment="1">
      <alignment horizontal="center" vertical="center"/>
    </xf>
    <xf numFmtId="0" fontId="69" fillId="4" borderId="18" xfId="100" applyFont="1" applyFill="1" applyBorder="1" applyAlignment="1">
      <alignment horizontal="center" vertical="center"/>
    </xf>
    <xf numFmtId="0" fontId="70" fillId="0" borderId="58" xfId="100" applyFont="1" applyFill="1" applyBorder="1" applyAlignment="1">
      <alignment horizontal="center" vertical="center" wrapText="1" readingOrder="2"/>
    </xf>
    <xf numFmtId="0" fontId="18" fillId="0" borderId="19" xfId="100" applyFont="1" applyFill="1" applyBorder="1" applyAlignment="1">
      <alignment horizontal="center" vertical="center"/>
    </xf>
    <xf numFmtId="0" fontId="69" fillId="0" borderId="52" xfId="100" applyFont="1" applyBorder="1" applyAlignment="1">
      <alignment horizontal="center" vertical="center"/>
    </xf>
    <xf numFmtId="0" fontId="20" fillId="3" borderId="0" xfId="100" applyFont="1" applyFill="1" applyBorder="1" applyAlignment="1">
      <alignment horizontal="right" vertical="center" indent="1" readingOrder="2"/>
    </xf>
    <xf numFmtId="0" fontId="20" fillId="4" borderId="0" xfId="100" applyFont="1" applyFill="1" applyBorder="1" applyAlignment="1">
      <alignment horizontal="right" vertical="center" indent="1" readingOrder="2"/>
    </xf>
    <xf numFmtId="0" fontId="29" fillId="4" borderId="19" xfId="0" applyFont="1" applyFill="1" applyBorder="1" applyAlignment="1">
      <alignment horizontal="center" vertical="center" wrapText="1"/>
    </xf>
    <xf numFmtId="3" fontId="18" fillId="3" borderId="27" xfId="0" applyNumberFormat="1" applyFont="1" applyFill="1" applyBorder="1" applyAlignment="1">
      <alignment horizontal="right" vertical="center" wrapText="1" indent="1"/>
    </xf>
    <xf numFmtId="0" fontId="29" fillId="4" borderId="69" xfId="0" applyFont="1" applyFill="1" applyBorder="1" applyAlignment="1">
      <alignment horizontal="center" vertical="center"/>
    </xf>
    <xf numFmtId="0" fontId="18" fillId="4" borderId="85" xfId="10" applyFont="1" applyFill="1" applyBorder="1" applyAlignment="1">
      <alignment horizontal="center" vertical="top" wrapText="1" readingOrder="1"/>
    </xf>
    <xf numFmtId="0" fontId="18" fillId="4" borderId="94" xfId="10" applyFont="1" applyFill="1" applyBorder="1" applyAlignment="1">
      <alignment horizontal="center" vertical="top" wrapText="1" readingOrder="1"/>
    </xf>
    <xf numFmtId="0" fontId="18" fillId="4" borderId="87" xfId="10" applyFont="1" applyFill="1" applyBorder="1" applyAlignment="1">
      <alignment horizontal="center" vertical="top" wrapText="1" readingOrder="1"/>
    </xf>
    <xf numFmtId="0" fontId="17" fillId="4" borderId="30" xfId="75" applyFont="1" applyFill="1" applyBorder="1" applyAlignment="1">
      <alignment horizontal="center" vertical="center"/>
    </xf>
    <xf numFmtId="3" fontId="12" fillId="3" borderId="21" xfId="0" applyNumberFormat="1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3" fontId="12" fillId="4" borderId="34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 readingOrder="2"/>
    </xf>
    <xf numFmtId="3" fontId="12" fillId="3" borderId="27" xfId="0" applyNumberFormat="1" applyFont="1" applyFill="1" applyBorder="1" applyAlignment="1">
      <alignment horizontal="left" vertical="center" wrapText="1" indent="1"/>
    </xf>
    <xf numFmtId="3" fontId="18" fillId="3" borderId="27" xfId="0" applyNumberFormat="1" applyFont="1" applyFill="1" applyBorder="1" applyAlignment="1">
      <alignment horizontal="left" vertical="center" wrapText="1" indent="1"/>
    </xf>
    <xf numFmtId="0" fontId="18" fillId="3" borderId="24" xfId="0" applyFont="1" applyFill="1" applyBorder="1" applyAlignment="1">
      <alignment horizontal="center" vertical="center" wrapText="1" readingOrder="1"/>
    </xf>
    <xf numFmtId="0" fontId="18" fillId="3" borderId="25" xfId="0" applyFont="1" applyFill="1" applyBorder="1" applyAlignment="1">
      <alignment horizontal="right" vertical="center" indent="1"/>
    </xf>
    <xf numFmtId="0" fontId="18" fillId="4" borderId="25" xfId="0" applyFont="1" applyFill="1" applyBorder="1" applyAlignment="1">
      <alignment horizontal="right" vertical="center" indent="1"/>
    </xf>
    <xf numFmtId="0" fontId="18" fillId="3" borderId="19" xfId="0" applyFont="1" applyFill="1" applyBorder="1" applyAlignment="1">
      <alignment horizontal="right" vertical="center" indent="1"/>
    </xf>
    <xf numFmtId="0" fontId="17" fillId="4" borderId="30" xfId="0" applyFont="1" applyFill="1" applyBorder="1" applyAlignment="1">
      <alignment horizontal="right" vertical="center" wrapText="1" indent="1"/>
    </xf>
    <xf numFmtId="0" fontId="55" fillId="4" borderId="31" xfId="0" applyFont="1" applyFill="1" applyBorder="1" applyAlignment="1">
      <alignment horizontal="left" vertical="center" wrapText="1" indent="1" readingOrder="1"/>
    </xf>
    <xf numFmtId="0" fontId="20" fillId="3" borderId="20" xfId="0" applyFont="1" applyFill="1" applyBorder="1" applyAlignment="1">
      <alignment horizontal="right" vertical="center" wrapText="1" indent="1" readingOrder="2"/>
    </xf>
    <xf numFmtId="0" fontId="20" fillId="4" borderId="33" xfId="0" applyFont="1" applyFill="1" applyBorder="1" applyAlignment="1">
      <alignment horizontal="right" vertical="center" wrapText="1" indent="1" readingOrder="2"/>
    </xf>
    <xf numFmtId="0" fontId="20" fillId="3" borderId="58" xfId="0" applyFont="1" applyFill="1" applyBorder="1" applyAlignment="1">
      <alignment horizontal="right" vertical="center" wrapText="1" indent="1" readingOrder="2"/>
    </xf>
    <xf numFmtId="0" fontId="71" fillId="5" borderId="21" xfId="0" applyFont="1" applyFill="1" applyBorder="1" applyAlignment="1">
      <alignment horizontal="left" vertical="center" wrapText="1" indent="1" readingOrder="1"/>
    </xf>
    <xf numFmtId="0" fontId="71" fillId="4" borderId="34" xfId="0" applyFont="1" applyFill="1" applyBorder="1" applyAlignment="1">
      <alignment horizontal="left" vertical="center" wrapText="1" indent="1" readingOrder="1"/>
    </xf>
    <xf numFmtId="0" fontId="71" fillId="5" borderId="52" xfId="0" applyFont="1" applyFill="1" applyBorder="1" applyAlignment="1">
      <alignment horizontal="left" vertical="center" wrapText="1" indent="1" readingOrder="1"/>
    </xf>
    <xf numFmtId="0" fontId="18" fillId="4" borderId="19" xfId="0" applyFont="1" applyFill="1" applyBorder="1" applyAlignment="1">
      <alignment horizontal="right" vertical="center" indent="1"/>
    </xf>
    <xf numFmtId="0" fontId="17" fillId="3" borderId="30" xfId="0" applyFont="1" applyFill="1" applyBorder="1" applyAlignment="1">
      <alignment horizontal="right" vertical="center" wrapText="1" indent="1" readingOrder="2"/>
    </xf>
    <xf numFmtId="0" fontId="17" fillId="4" borderId="3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right" vertical="center" indent="1"/>
    </xf>
    <xf numFmtId="0" fontId="17" fillId="3" borderId="30" xfId="0" applyFont="1" applyFill="1" applyBorder="1" applyAlignment="1">
      <alignment horizontal="center" vertical="center" wrapText="1"/>
    </xf>
    <xf numFmtId="3" fontId="18" fillId="0" borderId="26" xfId="100" applyNumberFormat="1" applyFont="1" applyFill="1" applyBorder="1" applyAlignment="1">
      <alignment horizontal="center" vertical="center"/>
    </xf>
    <xf numFmtId="0" fontId="17" fillId="3" borderId="30" xfId="100" applyFont="1" applyFill="1" applyBorder="1" applyAlignment="1">
      <alignment horizontal="center" vertical="center" readingOrder="2"/>
    </xf>
    <xf numFmtId="3" fontId="18" fillId="4" borderId="22" xfId="100" applyNumberFormat="1" applyFont="1" applyFill="1" applyBorder="1" applyAlignment="1">
      <alignment horizontal="right" vertical="center" indent="1"/>
    </xf>
    <xf numFmtId="3" fontId="18" fillId="4" borderId="67" xfId="100" applyNumberFormat="1" applyFont="1" applyFill="1" applyBorder="1" applyAlignment="1">
      <alignment horizontal="right" vertical="center" indent="1"/>
    </xf>
    <xf numFmtId="0" fontId="26" fillId="4" borderId="70" xfId="100" applyFont="1" applyFill="1" applyBorder="1" applyAlignment="1">
      <alignment horizontal="center" vertical="center"/>
    </xf>
    <xf numFmtId="0" fontId="17" fillId="4" borderId="68" xfId="100" applyFont="1" applyFill="1" applyBorder="1" applyAlignment="1">
      <alignment horizontal="center" vertical="center" readingOrder="2"/>
    </xf>
    <xf numFmtId="0" fontId="18" fillId="4" borderId="29" xfId="24" applyFont="1" applyFill="1" applyBorder="1" applyAlignment="1">
      <alignment horizontal="center" wrapText="1" readingOrder="2"/>
    </xf>
    <xf numFmtId="0" fontId="18" fillId="4" borderId="47" xfId="24" applyFont="1" applyFill="1" applyBorder="1" applyAlignment="1">
      <alignment horizontal="center" wrapText="1" readingOrder="1"/>
    </xf>
    <xf numFmtId="0" fontId="18" fillId="4" borderId="22" xfId="24" applyFont="1" applyFill="1" applyBorder="1" applyAlignment="1">
      <alignment horizontal="center" vertical="top" wrapText="1" readingOrder="2"/>
    </xf>
    <xf numFmtId="0" fontId="18" fillId="4" borderId="48" xfId="24" applyFont="1" applyFill="1" applyBorder="1" applyAlignment="1">
      <alignment horizontal="center" vertical="top" wrapText="1" readingOrder="1"/>
    </xf>
    <xf numFmtId="0" fontId="20" fillId="3" borderId="51" xfId="100" applyFont="1" applyFill="1" applyBorder="1" applyAlignment="1">
      <alignment horizontal="right" vertical="center" indent="1" readingOrder="2"/>
    </xf>
    <xf numFmtId="3" fontId="12" fillId="3" borderId="50" xfId="100" applyNumberFormat="1" applyFont="1" applyFill="1" applyBorder="1" applyAlignment="1">
      <alignment horizontal="right" vertical="center" indent="1"/>
    </xf>
    <xf numFmtId="3" fontId="18" fillId="3" borderId="50" xfId="100" applyNumberFormat="1" applyFont="1" applyFill="1" applyBorder="1" applyAlignment="1">
      <alignment horizontal="right" vertical="center" indent="1"/>
    </xf>
    <xf numFmtId="3" fontId="18" fillId="3" borderId="22" xfId="100" applyNumberFormat="1" applyFont="1" applyFill="1" applyBorder="1" applyAlignment="1">
      <alignment horizontal="right" vertical="center" indent="1"/>
    </xf>
    <xf numFmtId="0" fontId="17" fillId="4" borderId="29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 readingOrder="2"/>
    </xf>
    <xf numFmtId="3" fontId="67" fillId="4" borderId="27" xfId="0" applyNumberFormat="1" applyFont="1" applyFill="1" applyBorder="1" applyAlignment="1">
      <alignment horizontal="left" vertical="center" wrapText="1" indent="1"/>
    </xf>
    <xf numFmtId="3" fontId="32" fillId="4" borderId="27" xfId="0" applyNumberFormat="1" applyFont="1" applyFill="1" applyBorder="1" applyAlignment="1">
      <alignment horizontal="left" vertical="center" wrapText="1" indent="1"/>
    </xf>
    <xf numFmtId="3" fontId="37" fillId="4" borderId="27" xfId="0" applyNumberFormat="1" applyFont="1" applyFill="1" applyBorder="1" applyAlignment="1">
      <alignment horizontal="left" vertical="center" wrapText="1" indent="1"/>
    </xf>
    <xf numFmtId="3" fontId="68" fillId="4" borderId="27" xfId="0" applyNumberFormat="1" applyFont="1" applyFill="1" applyBorder="1" applyAlignment="1">
      <alignment horizontal="left" vertical="center" wrapText="1" indent="1"/>
    </xf>
    <xf numFmtId="3" fontId="67" fillId="4" borderId="27" xfId="0" applyNumberFormat="1" applyFont="1" applyFill="1" applyBorder="1" applyAlignment="1">
      <alignment horizontal="right" vertical="center" wrapText="1" indent="1"/>
    </xf>
    <xf numFmtId="3" fontId="67" fillId="4" borderId="27" xfId="0" applyNumberFormat="1" applyFont="1" applyFill="1" applyBorder="1" applyAlignment="1">
      <alignment horizontal="right" vertical="center" indent="1"/>
    </xf>
    <xf numFmtId="3" fontId="18" fillId="4" borderId="27" xfId="0" applyNumberFormat="1" applyFont="1" applyFill="1" applyBorder="1" applyAlignment="1">
      <alignment horizontal="right" vertical="center" wrapText="1" indent="1"/>
    </xf>
    <xf numFmtId="3" fontId="37" fillId="4" borderId="27" xfId="0" applyNumberFormat="1" applyFont="1" applyFill="1" applyBorder="1" applyAlignment="1">
      <alignment horizontal="right" vertical="center" wrapText="1" indent="1"/>
    </xf>
    <xf numFmtId="0" fontId="37" fillId="4" borderId="24" xfId="0" applyFont="1" applyFill="1" applyBorder="1" applyAlignment="1">
      <alignment horizontal="center" vertical="center" wrapText="1" readingOrder="1"/>
    </xf>
    <xf numFmtId="0" fontId="18" fillId="4" borderId="21" xfId="100" applyFont="1" applyFill="1" applyBorder="1" applyAlignment="1">
      <alignment horizontal="center" vertical="center"/>
    </xf>
    <xf numFmtId="0" fontId="18" fillId="4" borderId="24" xfId="100" applyFont="1" applyFill="1" applyBorder="1" applyAlignment="1">
      <alignment horizontal="center" vertical="center"/>
    </xf>
    <xf numFmtId="0" fontId="20" fillId="4" borderId="7" xfId="100" applyFont="1" applyFill="1" applyBorder="1" applyAlignment="1">
      <alignment horizontal="right" vertical="center" indent="1" readingOrder="2"/>
    </xf>
    <xf numFmtId="0" fontId="18" fillId="4" borderId="27" xfId="100" applyFont="1" applyFill="1" applyBorder="1" applyAlignment="1">
      <alignment horizontal="center" vertical="center"/>
    </xf>
    <xf numFmtId="3" fontId="12" fillId="4" borderId="27" xfId="100" applyNumberFormat="1" applyFont="1" applyFill="1" applyBorder="1" applyAlignment="1">
      <alignment horizontal="right" vertical="center" indent="1"/>
    </xf>
    <xf numFmtId="0" fontId="18" fillId="0" borderId="21" xfId="100" applyFont="1" applyFill="1" applyBorder="1" applyAlignment="1">
      <alignment horizontal="center" vertical="center"/>
    </xf>
    <xf numFmtId="0" fontId="20" fillId="0" borderId="0" xfId="100" applyFont="1" applyFill="1" applyBorder="1" applyAlignment="1">
      <alignment horizontal="right" vertical="center" indent="1" readingOrder="2"/>
    </xf>
    <xf numFmtId="0" fontId="17" fillId="0" borderId="45" xfId="100" applyFont="1" applyFill="1" applyBorder="1" applyAlignment="1">
      <alignment horizontal="center" vertical="center" readingOrder="2"/>
    </xf>
    <xf numFmtId="3" fontId="18" fillId="0" borderId="22" xfId="100" applyNumberFormat="1" applyFont="1" applyFill="1" applyBorder="1" applyAlignment="1">
      <alignment horizontal="right" vertical="center" indent="1"/>
    </xf>
    <xf numFmtId="0" fontId="26" fillId="0" borderId="48" xfId="100" applyFont="1" applyFill="1" applyBorder="1" applyAlignment="1">
      <alignment horizontal="center" vertical="center"/>
    </xf>
    <xf numFmtId="3" fontId="12" fillId="0" borderId="28" xfId="100" applyNumberFormat="1" applyFont="1" applyFill="1" applyBorder="1" applyAlignment="1">
      <alignment horizontal="right" vertical="center" indent="1"/>
    </xf>
    <xf numFmtId="3" fontId="18" fillId="0" borderId="25" xfId="100" applyNumberFormat="1" applyFont="1" applyFill="1" applyBorder="1" applyAlignment="1">
      <alignment horizontal="right" vertical="center" indent="1"/>
    </xf>
    <xf numFmtId="0" fontId="4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3" borderId="0" xfId="17" applyFont="1" applyFill="1" applyAlignment="1">
      <alignment horizontal="center" vertical="center"/>
    </xf>
    <xf numFmtId="0" fontId="29" fillId="4" borderId="22" xfId="0" applyFont="1" applyFill="1" applyBorder="1" applyAlignment="1">
      <alignment horizontal="center" vertical="top"/>
    </xf>
    <xf numFmtId="0" fontId="12" fillId="4" borderId="25" xfId="100" applyFont="1" applyFill="1" applyBorder="1" applyAlignment="1">
      <alignment horizontal="center" vertical="center"/>
    </xf>
    <xf numFmtId="0" fontId="18" fillId="4" borderId="25" xfId="10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wrapText="1" readingOrder="2"/>
    </xf>
    <xf numFmtId="0" fontId="17" fillId="3" borderId="17" xfId="0" applyFont="1" applyFill="1" applyBorder="1" applyAlignment="1">
      <alignment horizontal="center" vertical="center" wrapText="1" readingOrder="2"/>
    </xf>
    <xf numFmtId="0" fontId="17" fillId="3" borderId="7" xfId="0" applyFont="1" applyFill="1" applyBorder="1" applyAlignment="1">
      <alignment horizontal="center" vertical="center" wrapText="1" readingOrder="2"/>
    </xf>
    <xf numFmtId="0" fontId="17" fillId="4" borderId="0" xfId="0" applyFont="1" applyFill="1" applyBorder="1" applyAlignment="1">
      <alignment horizontal="center" vertical="center" wrapText="1" readingOrder="2"/>
    </xf>
    <xf numFmtId="0" fontId="18" fillId="4" borderId="24" xfId="0" applyFont="1" applyFill="1" applyBorder="1" applyAlignment="1">
      <alignment horizontal="center" vertical="center"/>
    </xf>
    <xf numFmtId="0" fontId="17" fillId="3" borderId="49" xfId="27" applyFont="1" applyFill="1" applyBorder="1" applyAlignment="1">
      <alignment horizontal="center" vertical="center" wrapText="1" readingOrder="2"/>
    </xf>
    <xf numFmtId="3" fontId="12" fillId="3" borderId="50" xfId="28" applyNumberFormat="1" applyFont="1" applyFill="1" applyBorder="1" applyAlignment="1">
      <alignment horizontal="right" vertical="center" indent="1"/>
    </xf>
    <xf numFmtId="3" fontId="18" fillId="3" borderId="50" xfId="28" applyNumberFormat="1" applyFont="1" applyFill="1" applyBorder="1" applyAlignment="1">
      <alignment horizontal="right" vertical="center" indent="1"/>
    </xf>
    <xf numFmtId="1" fontId="18" fillId="3" borderId="43" xfId="28" applyNumberFormat="1" applyFont="1" applyFill="1" applyBorder="1" applyAlignment="1">
      <alignment horizontal="center" vertical="center"/>
    </xf>
    <xf numFmtId="0" fontId="17" fillId="3" borderId="23" xfId="27" applyFont="1" applyFill="1" applyBorder="1" applyAlignment="1">
      <alignment horizontal="center" vertical="center" wrapText="1" readingOrder="2"/>
    </xf>
    <xf numFmtId="3" fontId="12" fillId="3" borderId="27" xfId="28" applyNumberFormat="1" applyFont="1" applyFill="1" applyBorder="1" applyAlignment="1">
      <alignment horizontal="right" vertical="center" indent="1"/>
    </xf>
    <xf numFmtId="3" fontId="18" fillId="3" borderId="27" xfId="28" applyNumberFormat="1" applyFont="1" applyFill="1" applyBorder="1" applyAlignment="1">
      <alignment horizontal="right" vertical="center" indent="1"/>
    </xf>
    <xf numFmtId="1" fontId="18" fillId="3" borderId="24" xfId="28" applyNumberFormat="1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 readingOrder="2"/>
    </xf>
    <xf numFmtId="0" fontId="18" fillId="3" borderId="43" xfId="0" applyFont="1" applyFill="1" applyBorder="1" applyAlignment="1">
      <alignment horizontal="center" vertical="center"/>
    </xf>
    <xf numFmtId="3" fontId="12" fillId="3" borderId="66" xfId="0" applyNumberFormat="1" applyFont="1" applyFill="1" applyBorder="1" applyAlignment="1">
      <alignment horizontal="left" vertical="center" wrapText="1" indent="1"/>
    </xf>
    <xf numFmtId="3" fontId="18" fillId="3" borderId="66" xfId="0" applyNumberFormat="1" applyFont="1" applyFill="1" applyBorder="1" applyAlignment="1">
      <alignment horizontal="left" vertical="center" wrapText="1" indent="1"/>
    </xf>
    <xf numFmtId="0" fontId="40" fillId="3" borderId="66" xfId="0" applyFont="1" applyFill="1" applyBorder="1" applyAlignment="1">
      <alignment horizontal="center" vertical="center" wrapText="1"/>
    </xf>
    <xf numFmtId="3" fontId="15" fillId="3" borderId="66" xfId="0" applyNumberFormat="1" applyFont="1" applyFill="1" applyBorder="1" applyAlignment="1">
      <alignment horizontal="left" vertical="center" wrapText="1" indent="1"/>
    </xf>
    <xf numFmtId="3" fontId="67" fillId="3" borderId="26" xfId="0" applyNumberFormat="1" applyFont="1" applyFill="1" applyBorder="1" applyAlignment="1">
      <alignment horizontal="left" vertical="center" wrapText="1" indent="1"/>
    </xf>
    <xf numFmtId="3" fontId="37" fillId="3" borderId="26" xfId="0" applyNumberFormat="1" applyFont="1" applyFill="1" applyBorder="1" applyAlignment="1">
      <alignment horizontal="left" vertical="center" wrapText="1" indent="1"/>
    </xf>
    <xf numFmtId="3" fontId="68" fillId="3" borderId="26" xfId="0" applyNumberFormat="1" applyFont="1" applyFill="1" applyBorder="1" applyAlignment="1">
      <alignment horizontal="left" vertical="center" wrapText="1" indent="1"/>
    </xf>
    <xf numFmtId="3" fontId="67" fillId="3" borderId="26" xfId="0" applyNumberFormat="1" applyFont="1" applyFill="1" applyBorder="1" applyAlignment="1">
      <alignment horizontal="right" vertical="center" wrapText="1" indent="1"/>
    </xf>
    <xf numFmtId="3" fontId="67" fillId="3" borderId="26" xfId="0" applyNumberFormat="1" applyFont="1" applyFill="1" applyBorder="1" applyAlignment="1">
      <alignment horizontal="right" vertical="center" indent="1"/>
    </xf>
    <xf numFmtId="0" fontId="37" fillId="3" borderId="18" xfId="0" applyFont="1" applyFill="1" applyBorder="1" applyAlignment="1">
      <alignment horizontal="center" vertical="center" wrapText="1" readingOrder="1"/>
    </xf>
    <xf numFmtId="0" fontId="27" fillId="3" borderId="30" xfId="27" applyFont="1" applyFill="1" applyBorder="1" applyAlignment="1">
      <alignment horizontal="center" vertical="center" wrapText="1" readingOrder="2"/>
    </xf>
    <xf numFmtId="3" fontId="32" fillId="3" borderId="32" xfId="75" applyNumberFormat="1" applyFont="1" applyFill="1" applyBorder="1" applyAlignment="1">
      <alignment horizontal="right" vertical="center" indent="1"/>
    </xf>
    <xf numFmtId="3" fontId="18" fillId="3" borderId="32" xfId="75" applyNumberFormat="1" applyFont="1" applyFill="1" applyBorder="1" applyAlignment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1"/>
    </xf>
    <xf numFmtId="0" fontId="27" fillId="3" borderId="23" xfId="27" applyFont="1" applyFill="1" applyBorder="1" applyAlignment="1">
      <alignment horizontal="center" vertical="center" wrapText="1" readingOrder="2"/>
    </xf>
    <xf numFmtId="0" fontId="18" fillId="3" borderId="24" xfId="27" applyFont="1" applyFill="1" applyBorder="1" applyAlignment="1">
      <alignment horizontal="center" vertical="center" wrapText="1" readingOrder="1"/>
    </xf>
    <xf numFmtId="3" fontId="67" fillId="3" borderId="27" xfId="75" applyNumberFormat="1" applyFont="1" applyFill="1" applyBorder="1" applyAlignment="1">
      <alignment horizontal="right" vertical="center" indent="1"/>
    </xf>
    <xf numFmtId="3" fontId="68" fillId="3" borderId="27" xfId="75" applyNumberFormat="1" applyFont="1" applyFill="1" applyBorder="1" applyAlignment="1">
      <alignment horizontal="right" vertical="center" indent="1"/>
    </xf>
    <xf numFmtId="3" fontId="12" fillId="3" borderId="50" xfId="0" applyNumberFormat="1" applyFont="1" applyFill="1" applyBorder="1" applyAlignment="1">
      <alignment horizontal="left" vertical="center" wrapText="1" indent="1"/>
    </xf>
    <xf numFmtId="0" fontId="18" fillId="3" borderId="50" xfId="0" applyFont="1" applyFill="1" applyBorder="1" applyAlignment="1">
      <alignment horizontal="center" vertical="center" wrapText="1" readingOrder="1"/>
    </xf>
    <xf numFmtId="0" fontId="18" fillId="3" borderId="26" xfId="0" applyFont="1" applyFill="1" applyBorder="1" applyAlignment="1">
      <alignment horizontal="center" vertical="center" wrapText="1" readingOrder="1"/>
    </xf>
    <xf numFmtId="3" fontId="60" fillId="3" borderId="26" xfId="0" applyNumberFormat="1" applyFont="1" applyFill="1" applyBorder="1" applyAlignment="1">
      <alignment horizontal="left" vertical="center" wrapText="1" indent="1"/>
    </xf>
    <xf numFmtId="3" fontId="61" fillId="3" borderId="26" xfId="0" applyNumberFormat="1" applyFont="1" applyFill="1" applyBorder="1" applyAlignment="1">
      <alignment horizontal="left" vertical="center" wrapText="1" indent="1"/>
    </xf>
    <xf numFmtId="3" fontId="60" fillId="3" borderId="27" xfId="0" applyNumberFormat="1" applyFont="1" applyFill="1" applyBorder="1" applyAlignment="1">
      <alignment horizontal="left" vertical="center" wrapText="1" indent="1"/>
    </xf>
    <xf numFmtId="3" fontId="61" fillId="3" borderId="27" xfId="0" applyNumberFormat="1" applyFont="1" applyFill="1" applyBorder="1" applyAlignment="1">
      <alignment horizontal="left" vertical="center" wrapText="1" indent="1"/>
    </xf>
    <xf numFmtId="0" fontId="18" fillId="3" borderId="27" xfId="0" applyFont="1" applyFill="1" applyBorder="1" applyAlignment="1">
      <alignment horizontal="center" vertical="center" wrapText="1" readingOrder="1"/>
    </xf>
    <xf numFmtId="0" fontId="18" fillId="4" borderId="26" xfId="0" applyFont="1" applyFill="1" applyBorder="1" applyAlignment="1">
      <alignment horizontal="center" vertical="center" wrapText="1" readingOrder="1"/>
    </xf>
    <xf numFmtId="3" fontId="60" fillId="4" borderId="26" xfId="0" applyNumberFormat="1" applyFont="1" applyFill="1" applyBorder="1" applyAlignment="1">
      <alignment horizontal="left" vertical="center" wrapText="1" indent="1"/>
    </xf>
    <xf numFmtId="3" fontId="61" fillId="4" borderId="26" xfId="0" applyNumberFormat="1" applyFont="1" applyFill="1" applyBorder="1" applyAlignment="1">
      <alignment horizontal="left" vertical="center" wrapText="1" indent="1"/>
    </xf>
    <xf numFmtId="0" fontId="17" fillId="3" borderId="58" xfId="0" applyFont="1" applyFill="1" applyBorder="1" applyAlignment="1">
      <alignment horizontal="right" vertical="center" wrapText="1" indent="1" readingOrder="2"/>
    </xf>
    <xf numFmtId="0" fontId="12" fillId="3" borderId="19" xfId="75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horizontal="center" vertical="center" wrapText="1"/>
    </xf>
    <xf numFmtId="3" fontId="18" fillId="3" borderId="28" xfId="0" applyNumberFormat="1" applyFont="1" applyFill="1" applyBorder="1" applyAlignment="1">
      <alignment horizontal="center" vertical="center" wrapText="1"/>
    </xf>
    <xf numFmtId="3" fontId="12" fillId="3" borderId="52" xfId="0" applyNumberFormat="1" applyFont="1" applyFill="1" applyBorder="1" applyAlignment="1">
      <alignment horizontal="center" vertical="center" wrapText="1"/>
    </xf>
    <xf numFmtId="3" fontId="18" fillId="3" borderId="7" xfId="0" applyNumberFormat="1" applyFont="1" applyFill="1" applyBorder="1" applyAlignment="1">
      <alignment horizontal="center" vertical="center" wrapText="1"/>
    </xf>
    <xf numFmtId="0" fontId="12" fillId="3" borderId="0" xfId="75" applyFont="1" applyFill="1" applyBorder="1" applyAlignment="1">
      <alignment horizontal="left" vertical="center" wrapText="1" indent="1"/>
    </xf>
    <xf numFmtId="0" fontId="12" fillId="3" borderId="43" xfId="0" applyFont="1" applyFill="1" applyBorder="1" applyAlignment="1">
      <alignment horizontal="center" vertical="center" wrapText="1" readingOrder="1"/>
    </xf>
    <xf numFmtId="3" fontId="12" fillId="3" borderId="7" xfId="0" applyNumberFormat="1" applyFont="1" applyFill="1" applyBorder="1" applyAlignment="1">
      <alignment horizontal="left" vertical="center" wrapText="1" indent="1"/>
    </xf>
    <xf numFmtId="3" fontId="18" fillId="3" borderId="7" xfId="0" applyNumberFormat="1" applyFont="1" applyFill="1" applyBorder="1" applyAlignment="1">
      <alignment horizontal="left" vertical="center" wrapText="1" indent="1"/>
    </xf>
    <xf numFmtId="0" fontId="12" fillId="3" borderId="7" xfId="0" applyFont="1" applyFill="1" applyBorder="1" applyAlignment="1">
      <alignment horizontal="center" vertical="center" wrapText="1" readingOrder="1"/>
    </xf>
    <xf numFmtId="3" fontId="12" fillId="4" borderId="19" xfId="0" applyNumberFormat="1" applyFont="1" applyFill="1" applyBorder="1" applyAlignment="1">
      <alignment horizontal="left" vertical="center" wrapText="1" indent="1"/>
    </xf>
    <xf numFmtId="3" fontId="18" fillId="4" borderId="19" xfId="0" applyNumberFormat="1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center" vertical="center" wrapText="1" readingOrder="1"/>
    </xf>
    <xf numFmtId="0" fontId="18" fillId="4" borderId="19" xfId="10" applyFont="1" applyFill="1" applyBorder="1" applyAlignment="1">
      <alignment horizontal="center" vertical="top" wrapText="1" readingOrder="1"/>
    </xf>
    <xf numFmtId="0" fontId="17" fillId="3" borderId="30" xfId="0" applyFont="1" applyFill="1" applyBorder="1" applyAlignment="1">
      <alignment horizontal="center" vertical="center" wrapText="1" readingOrder="2"/>
    </xf>
    <xf numFmtId="3" fontId="12" fillId="3" borderId="32" xfId="0" applyNumberFormat="1" applyFont="1" applyFill="1" applyBorder="1" applyAlignment="1">
      <alignment horizontal="left" vertical="center" wrapText="1" indent="1"/>
    </xf>
    <xf numFmtId="0" fontId="18" fillId="3" borderId="31" xfId="0" applyFont="1" applyFill="1" applyBorder="1" applyAlignment="1">
      <alignment horizontal="center" vertical="center" wrapText="1" readingOrder="1"/>
    </xf>
    <xf numFmtId="0" fontId="12" fillId="3" borderId="25" xfId="100" applyFont="1" applyFill="1" applyBorder="1" applyAlignment="1">
      <alignment horizontal="center" vertical="center"/>
    </xf>
    <xf numFmtId="0" fontId="18" fillId="3" borderId="25" xfId="100" applyFont="1" applyFill="1" applyBorder="1" applyAlignment="1">
      <alignment horizontal="center" vertical="center"/>
    </xf>
    <xf numFmtId="0" fontId="12" fillId="3" borderId="50" xfId="100" applyFont="1" applyFill="1" applyBorder="1" applyAlignment="1">
      <alignment horizontal="center" vertical="center"/>
    </xf>
    <xf numFmtId="0" fontId="18" fillId="3" borderId="50" xfId="100" applyFont="1" applyFill="1" applyBorder="1" applyAlignment="1">
      <alignment horizontal="center" vertical="center"/>
    </xf>
    <xf numFmtId="0" fontId="12" fillId="3" borderId="26" xfId="100" applyFont="1" applyFill="1" applyBorder="1" applyAlignment="1">
      <alignment horizontal="center" vertical="center"/>
    </xf>
    <xf numFmtId="0" fontId="18" fillId="3" borderId="26" xfId="100" applyFont="1" applyFill="1" applyBorder="1" applyAlignment="1">
      <alignment horizontal="center" vertical="center"/>
    </xf>
    <xf numFmtId="3" fontId="18" fillId="3" borderId="26" xfId="100" applyNumberFormat="1" applyFont="1" applyFill="1" applyBorder="1" applyAlignment="1">
      <alignment horizontal="right" vertical="center" indent="1"/>
    </xf>
    <xf numFmtId="3" fontId="18" fillId="4" borderId="26" xfId="100" applyNumberFormat="1" applyFont="1" applyFill="1" applyBorder="1" applyAlignment="1">
      <alignment horizontal="right" vertical="center" indent="1"/>
    </xf>
    <xf numFmtId="3" fontId="18" fillId="3" borderId="27" xfId="100" applyNumberFormat="1" applyFont="1" applyFill="1" applyBorder="1" applyAlignment="1">
      <alignment horizontal="right" vertical="center" indent="1"/>
    </xf>
    <xf numFmtId="0" fontId="60" fillId="3" borderId="29" xfId="100" applyFont="1" applyFill="1" applyBorder="1" applyAlignment="1">
      <alignment horizontal="left" vertical="center" wrapText="1" readingOrder="1"/>
    </xf>
    <xf numFmtId="0" fontId="60" fillId="3" borderId="19" xfId="100" applyFont="1" applyFill="1" applyBorder="1" applyAlignment="1">
      <alignment horizontal="left" vertical="center" wrapText="1" readingOrder="1"/>
    </xf>
    <xf numFmtId="0" fontId="60" fillId="4" borderId="19" xfId="100" applyFont="1" applyFill="1" applyBorder="1" applyAlignment="1">
      <alignment horizontal="left" vertical="center" wrapText="1" readingOrder="1"/>
    </xf>
    <xf numFmtId="3" fontId="12" fillId="4" borderId="25" xfId="100" applyNumberFormat="1" applyFont="1" applyFill="1" applyBorder="1" applyAlignment="1">
      <alignment horizontal="right" vertical="center" indent="1"/>
    </xf>
    <xf numFmtId="3" fontId="18" fillId="3" borderId="63" xfId="100" applyNumberFormat="1" applyFont="1" applyFill="1" applyBorder="1" applyAlignment="1">
      <alignment horizontal="right" vertical="center" indent="1"/>
    </xf>
    <xf numFmtId="3" fontId="12" fillId="3" borderId="25" xfId="100" applyNumberFormat="1" applyFont="1" applyFill="1" applyBorder="1" applyAlignment="1">
      <alignment horizontal="right" vertical="center" indent="1"/>
    </xf>
    <xf numFmtId="3" fontId="18" fillId="4" borderId="63" xfId="100" applyNumberFormat="1" applyFont="1" applyFill="1" applyBorder="1" applyAlignment="1">
      <alignment horizontal="right" vertical="center" indent="1"/>
    </xf>
    <xf numFmtId="0" fontId="29" fillId="3" borderId="63" xfId="0" applyFont="1" applyFill="1" applyBorder="1" applyAlignment="1">
      <alignment horizontal="center" vertical="center" wrapText="1"/>
    </xf>
    <xf numFmtId="0" fontId="29" fillId="4" borderId="63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left" vertical="center" wrapText="1" indent="1"/>
    </xf>
    <xf numFmtId="0" fontId="69" fillId="0" borderId="51" xfId="100" applyFont="1" applyBorder="1" applyAlignment="1">
      <alignment horizontal="left" vertical="center" wrapText="1" indent="1"/>
    </xf>
    <xf numFmtId="0" fontId="69" fillId="4" borderId="0" xfId="100" applyFont="1" applyFill="1" applyBorder="1" applyAlignment="1">
      <alignment horizontal="left" vertical="center" wrapText="1" indent="1"/>
    </xf>
    <xf numFmtId="0" fontId="69" fillId="0" borderId="0" xfId="100" applyFont="1" applyBorder="1" applyAlignment="1">
      <alignment horizontal="left" vertical="center" wrapText="1" indent="1"/>
    </xf>
    <xf numFmtId="0" fontId="69" fillId="0" borderId="0" xfId="100" applyFont="1" applyFill="1" applyBorder="1" applyAlignment="1">
      <alignment horizontal="left" vertical="center" wrapText="1" indent="1"/>
    </xf>
    <xf numFmtId="0" fontId="69" fillId="4" borderId="7" xfId="100" applyFont="1" applyFill="1" applyBorder="1" applyAlignment="1">
      <alignment horizontal="left" vertical="center" wrapText="1" indent="1"/>
    </xf>
    <xf numFmtId="0" fontId="69" fillId="0" borderId="21" xfId="100" applyFont="1" applyBorder="1" applyAlignment="1">
      <alignment horizontal="left" vertical="center" wrapText="1" indent="1"/>
    </xf>
    <xf numFmtId="0" fontId="69" fillId="4" borderId="18" xfId="100" applyFont="1" applyFill="1" applyBorder="1" applyAlignment="1">
      <alignment horizontal="left" vertical="center" wrapText="1" indent="1"/>
    </xf>
    <xf numFmtId="0" fontId="69" fillId="0" borderId="18" xfId="100" applyFont="1" applyBorder="1" applyAlignment="1">
      <alignment horizontal="left" vertical="center" wrapText="1" indent="1"/>
    </xf>
    <xf numFmtId="0" fontId="69" fillId="0" borderId="18" xfId="100" applyFont="1" applyFill="1" applyBorder="1" applyAlignment="1">
      <alignment horizontal="left" vertical="center" wrapText="1" indent="1"/>
    </xf>
    <xf numFmtId="0" fontId="69" fillId="4" borderId="34" xfId="100" applyFont="1" applyFill="1" applyBorder="1" applyAlignment="1">
      <alignment horizontal="left" vertical="center" wrapText="1" indent="1"/>
    </xf>
    <xf numFmtId="0" fontId="70" fillId="0" borderId="17" xfId="100" applyFont="1" applyFill="1" applyBorder="1" applyAlignment="1">
      <alignment horizontal="right" vertical="center" wrapText="1" indent="1" readingOrder="2"/>
    </xf>
    <xf numFmtId="0" fontId="70" fillId="4" borderId="17" xfId="100" applyFont="1" applyFill="1" applyBorder="1" applyAlignment="1">
      <alignment horizontal="right" vertical="center" wrapText="1" indent="1" readingOrder="2"/>
    </xf>
    <xf numFmtId="0" fontId="70" fillId="4" borderId="33" xfId="100" applyFont="1" applyFill="1" applyBorder="1" applyAlignment="1">
      <alignment horizontal="right" vertical="center" wrapText="1" indent="1" readingOrder="2"/>
    </xf>
    <xf numFmtId="0" fontId="18" fillId="3" borderId="63" xfId="0" applyFont="1" applyFill="1" applyBorder="1" applyAlignment="1">
      <alignment vertical="center"/>
    </xf>
    <xf numFmtId="0" fontId="18" fillId="4" borderId="63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2" fillId="3" borderId="50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61" fillId="3" borderId="94" xfId="100" applyFont="1" applyFill="1" applyBorder="1" applyAlignment="1">
      <alignment horizontal="left" vertical="center" wrapText="1" readingOrder="1"/>
    </xf>
    <xf numFmtId="0" fontId="61" fillId="4" borderId="94" xfId="100" applyFont="1" applyFill="1" applyBorder="1" applyAlignment="1">
      <alignment horizontal="left" vertical="center" wrapText="1" readingOrder="1"/>
    </xf>
    <xf numFmtId="0" fontId="61" fillId="3" borderId="22" xfId="100" applyFont="1" applyFill="1" applyBorder="1" applyAlignment="1">
      <alignment horizontal="left" vertical="center" wrapText="1" readingOrder="1"/>
    </xf>
    <xf numFmtId="0" fontId="27" fillId="4" borderId="47" xfId="10" applyFont="1" applyFill="1" applyBorder="1" applyAlignment="1">
      <alignment horizontal="center" wrapText="1" readingOrder="1"/>
    </xf>
    <xf numFmtId="0" fontId="27" fillId="4" borderId="44" xfId="10" applyFont="1" applyFill="1" applyBorder="1" applyAlignment="1">
      <alignment horizontal="center" wrapText="1" readingOrder="1"/>
    </xf>
    <xf numFmtId="3" fontId="22" fillId="0" borderId="0" xfId="0" applyNumberFormat="1" applyFont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 readingOrder="2"/>
    </xf>
    <xf numFmtId="0" fontId="17" fillId="3" borderId="17" xfId="0" applyFont="1" applyFill="1" applyBorder="1" applyAlignment="1">
      <alignment horizontal="center" vertical="center" wrapText="1" readingOrder="2"/>
    </xf>
    <xf numFmtId="3" fontId="12" fillId="4" borderId="21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0" fontId="18" fillId="3" borderId="63" xfId="100" applyFont="1" applyFill="1" applyBorder="1" applyAlignment="1">
      <alignment horizontal="center" vertical="center"/>
    </xf>
    <xf numFmtId="3" fontId="18" fillId="3" borderId="63" xfId="100" applyNumberFormat="1" applyFont="1" applyFill="1" applyBorder="1" applyAlignment="1">
      <alignment horizontal="center" vertical="center"/>
    </xf>
    <xf numFmtId="0" fontId="18" fillId="4" borderId="63" xfId="100" applyFont="1" applyFill="1" applyBorder="1" applyAlignment="1">
      <alignment horizontal="center" vertical="center"/>
    </xf>
    <xf numFmtId="3" fontId="18" fillId="4" borderId="63" xfId="100" applyNumberFormat="1" applyFont="1" applyFill="1" applyBorder="1" applyAlignment="1">
      <alignment horizontal="center" vertical="center"/>
    </xf>
    <xf numFmtId="0" fontId="18" fillId="3" borderId="27" xfId="100" applyFont="1" applyFill="1" applyBorder="1" applyAlignment="1">
      <alignment horizontal="center" vertical="center"/>
    </xf>
    <xf numFmtId="3" fontId="18" fillId="3" borderId="27" xfId="100" applyNumberFormat="1" applyFont="1" applyFill="1" applyBorder="1" applyAlignment="1">
      <alignment horizontal="center" vertical="center"/>
    </xf>
    <xf numFmtId="0" fontId="12" fillId="0" borderId="21" xfId="100" applyFont="1" applyFill="1" applyBorder="1" applyAlignment="1">
      <alignment horizontal="center" vertical="center"/>
    </xf>
    <xf numFmtId="0" fontId="12" fillId="4" borderId="18" xfId="100" applyFont="1" applyFill="1" applyBorder="1" applyAlignment="1">
      <alignment horizontal="center" vertical="center"/>
    </xf>
    <xf numFmtId="0" fontId="12" fillId="0" borderId="18" xfId="100" applyFont="1" applyFill="1" applyBorder="1" applyAlignment="1">
      <alignment horizontal="center" vertical="center"/>
    </xf>
    <xf numFmtId="3" fontId="12" fillId="4" borderId="34" xfId="100" applyNumberFormat="1" applyFont="1" applyFill="1" applyBorder="1" applyAlignment="1">
      <alignment horizontal="center" vertical="center"/>
    </xf>
    <xf numFmtId="3" fontId="12" fillId="4" borderId="24" xfId="100" applyNumberFormat="1" applyFont="1" applyFill="1" applyBorder="1" applyAlignment="1">
      <alignment horizontal="center" vertical="center"/>
    </xf>
    <xf numFmtId="0" fontId="12" fillId="0" borderId="0" xfId="17" applyFont="1" applyAlignment="1">
      <alignment horizontal="right" vertical="center" wrapText="1" readingOrder="2"/>
    </xf>
    <xf numFmtId="0" fontId="12" fillId="0" borderId="0" xfId="17" applyFont="1" applyAlignment="1">
      <alignment horizontal="left" vertical="center" readingOrder="1"/>
    </xf>
    <xf numFmtId="0" fontId="19" fillId="3" borderId="0" xfId="17" applyFont="1" applyFill="1" applyAlignment="1">
      <alignment horizontal="center" wrapText="1" readingOrder="2"/>
    </xf>
    <xf numFmtId="0" fontId="19" fillId="3" borderId="0" xfId="17" applyFont="1" applyFill="1" applyAlignment="1">
      <alignment horizontal="center" vertical="center" readingOrder="2"/>
    </xf>
    <xf numFmtId="0" fontId="17" fillId="3" borderId="0" xfId="17" applyFont="1" applyFill="1" applyAlignment="1">
      <alignment horizontal="center" vertical="center" wrapText="1"/>
    </xf>
    <xf numFmtId="0" fontId="17" fillId="3" borderId="0" xfId="17" applyFont="1" applyFill="1" applyAlignment="1">
      <alignment horizontal="center" vertical="center" readingOrder="1"/>
    </xf>
    <xf numFmtId="0" fontId="12" fillId="0" borderId="0" xfId="17" applyFont="1" applyBorder="1" applyAlignment="1">
      <alignment horizontal="right" vertical="center" wrapText="1" readingOrder="2"/>
    </xf>
    <xf numFmtId="0" fontId="40" fillId="0" borderId="0" xfId="17" applyFont="1" applyBorder="1" applyAlignment="1">
      <alignment horizontal="left" vertical="center" wrapText="1" readingOrder="1"/>
    </xf>
    <xf numFmtId="1" fontId="27" fillId="4" borderId="44" xfId="9" applyFont="1" applyFill="1" applyBorder="1" applyAlignment="1">
      <alignment horizontal="center" vertical="center"/>
    </xf>
    <xf numFmtId="1" fontId="27" fillId="4" borderId="58" xfId="9" applyFont="1" applyFill="1" applyBorder="1" applyAlignment="1">
      <alignment horizontal="center" vertical="center"/>
    </xf>
    <xf numFmtId="0" fontId="37" fillId="4" borderId="47" xfId="10" applyFont="1" applyFill="1" applyBorder="1" applyAlignment="1">
      <alignment horizontal="center" vertical="center" wrapText="1"/>
    </xf>
    <xf numFmtId="0" fontId="37" fillId="4" borderId="52" xfId="10" applyFont="1" applyFill="1" applyBorder="1" applyAlignment="1">
      <alignment horizontal="center" vertical="center" wrapText="1"/>
    </xf>
    <xf numFmtId="0" fontId="12" fillId="0" borderId="51" xfId="17" applyFont="1" applyBorder="1" applyAlignment="1">
      <alignment horizontal="right" vertical="center" wrapText="1" readingOrder="2"/>
    </xf>
    <xf numFmtId="0" fontId="40" fillId="0" borderId="51" xfId="17" applyFont="1" applyBorder="1" applyAlignment="1">
      <alignment horizontal="left" vertical="center" wrapText="1" readingOrder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right" vertical="center" wrapText="1" indent="1"/>
    </xf>
    <xf numFmtId="0" fontId="17" fillId="4" borderId="38" xfId="0" applyFont="1" applyFill="1" applyBorder="1" applyAlignment="1">
      <alignment horizontal="right" vertical="center" indent="1"/>
    </xf>
    <xf numFmtId="0" fontId="17" fillId="4" borderId="59" xfId="0" applyFont="1" applyFill="1" applyBorder="1" applyAlignment="1">
      <alignment horizontal="right" vertical="center" indent="1"/>
    </xf>
    <xf numFmtId="0" fontId="17" fillId="4" borderId="29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left" vertical="center" wrapText="1" indent="1"/>
    </xf>
    <xf numFmtId="0" fontId="18" fillId="4" borderId="36" xfId="0" applyFont="1" applyFill="1" applyBorder="1" applyAlignment="1">
      <alignment horizontal="left" vertical="center" indent="1"/>
    </xf>
    <xf numFmtId="0" fontId="18" fillId="4" borderId="62" xfId="0" applyFont="1" applyFill="1" applyBorder="1" applyAlignment="1">
      <alignment horizontal="left" vertical="center" indent="1"/>
    </xf>
    <xf numFmtId="0" fontId="18" fillId="4" borderId="2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readingOrder="2"/>
    </xf>
    <xf numFmtId="0" fontId="19" fillId="3" borderId="12" xfId="0" applyFont="1" applyFill="1" applyBorder="1" applyAlignment="1">
      <alignment horizontal="center" vertical="center" readingOrder="2"/>
    </xf>
    <xf numFmtId="0" fontId="19" fillId="3" borderId="8" xfId="0" applyFont="1" applyFill="1" applyBorder="1" applyAlignment="1">
      <alignment horizontal="center" vertical="center" readingOrder="2"/>
    </xf>
    <xf numFmtId="0" fontId="17" fillId="3" borderId="17" xfId="0" applyFont="1" applyFill="1" applyBorder="1" applyAlignment="1">
      <alignment horizontal="center" vertical="center" wrapText="1" readingOrder="2"/>
    </xf>
    <xf numFmtId="0" fontId="17" fillId="3" borderId="64" xfId="0" applyFont="1" applyFill="1" applyBorder="1" applyAlignment="1">
      <alignment horizontal="center" vertical="center" wrapText="1" readingOrder="2"/>
    </xf>
    <xf numFmtId="0" fontId="18" fillId="3" borderId="18" xfId="0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 readingOrder="2"/>
    </xf>
    <xf numFmtId="0" fontId="17" fillId="4" borderId="64" xfId="0" applyFont="1" applyFill="1" applyBorder="1" applyAlignment="1">
      <alignment horizontal="center" vertical="center" wrapText="1" readingOrder="2"/>
    </xf>
    <xf numFmtId="0" fontId="18" fillId="4" borderId="18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center" vertical="center" wrapText="1" readingOrder="2"/>
    </xf>
    <xf numFmtId="0" fontId="18" fillId="3" borderId="74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right" vertical="center" wrapText="1" indent="1"/>
    </xf>
    <xf numFmtId="0" fontId="20" fillId="4" borderId="41" xfId="0" applyFont="1" applyFill="1" applyBorder="1" applyAlignment="1">
      <alignment horizontal="right" vertical="center" wrapText="1" indent="1"/>
    </xf>
    <xf numFmtId="0" fontId="20" fillId="4" borderId="38" xfId="0" applyFont="1" applyFill="1" applyBorder="1" applyAlignment="1">
      <alignment horizontal="right" vertical="center" wrapText="1" indent="1"/>
    </xf>
    <xf numFmtId="0" fontId="20" fillId="4" borderId="42" xfId="0" applyFont="1" applyFill="1" applyBorder="1" applyAlignment="1">
      <alignment horizontal="right" vertical="center" wrapText="1" indent="1"/>
    </xf>
    <xf numFmtId="0" fontId="20" fillId="4" borderId="59" xfId="0" applyFont="1" applyFill="1" applyBorder="1" applyAlignment="1">
      <alignment horizontal="right" vertical="center" wrapText="1" indent="1"/>
    </xf>
    <xf numFmtId="0" fontId="20" fillId="4" borderId="60" xfId="0" applyFont="1" applyFill="1" applyBorder="1" applyAlignment="1">
      <alignment horizontal="right" vertical="center" wrapText="1" indent="1"/>
    </xf>
    <xf numFmtId="0" fontId="18" fillId="4" borderId="29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left" vertical="center" wrapText="1" indent="1"/>
    </xf>
    <xf numFmtId="0" fontId="26" fillId="4" borderId="35" xfId="0" applyFont="1" applyFill="1" applyBorder="1" applyAlignment="1">
      <alignment horizontal="left" vertical="center" wrapText="1" indent="1"/>
    </xf>
    <xf numFmtId="0" fontId="26" fillId="4" borderId="40" xfId="0" applyFont="1" applyFill="1" applyBorder="1" applyAlignment="1">
      <alignment horizontal="left" vertical="center" wrapText="1" indent="1"/>
    </xf>
    <xf numFmtId="0" fontId="26" fillId="4" borderId="36" xfId="0" applyFont="1" applyFill="1" applyBorder="1" applyAlignment="1">
      <alignment horizontal="left" vertical="center" wrapText="1" indent="1"/>
    </xf>
    <xf numFmtId="0" fontId="26" fillId="4" borderId="61" xfId="0" applyFont="1" applyFill="1" applyBorder="1" applyAlignment="1">
      <alignment horizontal="left" vertical="center" wrapText="1" indent="1"/>
    </xf>
    <xf numFmtId="0" fontId="26" fillId="4" borderId="62" xfId="0" applyFont="1" applyFill="1" applyBorder="1" applyAlignment="1">
      <alignment horizontal="left" vertical="center" wrapText="1" indent="1"/>
    </xf>
    <xf numFmtId="0" fontId="54" fillId="3" borderId="0" xfId="0" applyFont="1" applyFill="1" applyAlignment="1">
      <alignment horizontal="center" vertical="center" wrapText="1" readingOrder="2"/>
    </xf>
    <xf numFmtId="0" fontId="18" fillId="4" borderId="31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 readingOrder="2"/>
    </xf>
    <xf numFmtId="0" fontId="38" fillId="0" borderId="0" xfId="34" applyFont="1" applyAlignment="1">
      <alignment horizontal="center" readingOrder="2"/>
    </xf>
    <xf numFmtId="0" fontId="38" fillId="0" borderId="0" xfId="34" applyFont="1" applyAlignment="1">
      <alignment horizontal="center" readingOrder="1"/>
    </xf>
    <xf numFmtId="0" fontId="17" fillId="0" borderId="0" xfId="4" applyFont="1" applyAlignment="1">
      <alignment horizontal="center" wrapText="1" readingOrder="1"/>
    </xf>
    <xf numFmtId="1" fontId="27" fillId="4" borderId="44" xfId="9" applyFont="1" applyFill="1" applyBorder="1" applyAlignment="1">
      <alignment horizontal="center" vertical="center" readingOrder="1"/>
    </xf>
    <xf numFmtId="1" fontId="27" fillId="4" borderId="58" xfId="9" applyFont="1" applyFill="1" applyBorder="1" applyAlignment="1">
      <alignment horizontal="center" vertical="center" readingOrder="1"/>
    </xf>
    <xf numFmtId="0" fontId="18" fillId="4" borderId="47" xfId="24" applyFont="1" applyFill="1" applyBorder="1" applyAlignment="1">
      <alignment horizontal="center" wrapText="1" readingOrder="1"/>
    </xf>
    <xf numFmtId="0" fontId="18" fillId="4" borderId="51" xfId="24" applyFont="1" applyFill="1" applyBorder="1" applyAlignment="1">
      <alignment horizontal="center" wrapText="1" readingOrder="1"/>
    </xf>
    <xf numFmtId="0" fontId="18" fillId="4" borderId="44" xfId="24" applyFont="1" applyFill="1" applyBorder="1" applyAlignment="1">
      <alignment horizontal="center" wrapText="1" readingOrder="1"/>
    </xf>
    <xf numFmtId="0" fontId="18" fillId="4" borderId="48" xfId="24" applyFont="1" applyFill="1" applyBorder="1" applyAlignment="1">
      <alignment horizontal="center" vertical="top" wrapText="1" readingOrder="1"/>
    </xf>
    <xf numFmtId="0" fontId="18" fillId="4" borderId="7" xfId="24" applyFont="1" applyFill="1" applyBorder="1" applyAlignment="1">
      <alignment horizontal="center" vertical="top" wrapText="1" readingOrder="1"/>
    </xf>
    <xf numFmtId="0" fontId="18" fillId="4" borderId="45" xfId="24" applyFont="1" applyFill="1" applyBorder="1" applyAlignment="1">
      <alignment horizontal="center" vertical="top" wrapText="1" readingOrder="1"/>
    </xf>
    <xf numFmtId="0" fontId="37" fillId="4" borderId="47" xfId="10" applyFont="1" applyFill="1" applyBorder="1" applyAlignment="1">
      <alignment horizontal="center" vertical="center" wrapText="1" readingOrder="1"/>
    </xf>
    <xf numFmtId="0" fontId="37" fillId="4" borderId="52" xfId="10" applyFont="1" applyFill="1" applyBorder="1" applyAlignment="1">
      <alignment horizontal="center" vertical="center" wrapText="1" readingOrder="1"/>
    </xf>
    <xf numFmtId="0" fontId="12" fillId="3" borderId="0" xfId="0" applyFont="1" applyFill="1" applyBorder="1" applyAlignment="1">
      <alignment horizontal="right" vertical="center" wrapText="1" readingOrder="2"/>
    </xf>
    <xf numFmtId="3" fontId="32" fillId="3" borderId="0" xfId="0" applyNumberFormat="1" applyFont="1" applyFill="1" applyBorder="1" applyAlignment="1">
      <alignment horizontal="left" vertical="center" wrapText="1"/>
    </xf>
    <xf numFmtId="0" fontId="12" fillId="0" borderId="51" xfId="75" applyFont="1" applyBorder="1" applyAlignment="1">
      <alignment horizontal="right" vertical="center" wrapText="1" readingOrder="2"/>
    </xf>
    <xf numFmtId="0" fontId="12" fillId="0" borderId="51" xfId="75" applyFont="1" applyBorder="1" applyAlignment="1">
      <alignment horizontal="left" vertical="center" wrapText="1" readingOrder="1"/>
    </xf>
    <xf numFmtId="0" fontId="38" fillId="0" borderId="0" xfId="34" applyFont="1" applyAlignment="1">
      <alignment horizontal="center" wrapText="1" readingOrder="1"/>
    </xf>
    <xf numFmtId="0" fontId="17" fillId="0" borderId="0" xfId="4" applyFont="1" applyAlignment="1">
      <alignment horizontal="center" vertical="center" wrapText="1" readingOrder="1"/>
    </xf>
    <xf numFmtId="1" fontId="27" fillId="4" borderId="49" xfId="9" applyFont="1" applyFill="1" applyBorder="1" applyAlignment="1">
      <alignment horizontal="center" vertical="center" readingOrder="1"/>
    </xf>
    <xf numFmtId="1" fontId="27" fillId="4" borderId="33" xfId="9" applyFont="1" applyFill="1" applyBorder="1" applyAlignment="1">
      <alignment horizontal="center" vertical="center" readingOrder="1"/>
    </xf>
    <xf numFmtId="0" fontId="37" fillId="4" borderId="43" xfId="10" applyFont="1" applyFill="1" applyBorder="1" applyAlignment="1">
      <alignment horizontal="center" vertical="center" wrapText="1" readingOrder="1"/>
    </xf>
    <xf numFmtId="0" fontId="37" fillId="4" borderId="34" xfId="10" applyFont="1" applyFill="1" applyBorder="1" applyAlignment="1">
      <alignment horizontal="center" vertical="center" wrapText="1" readingOrder="1"/>
    </xf>
    <xf numFmtId="0" fontId="18" fillId="4" borderId="47" xfId="10" applyFont="1" applyFill="1" applyBorder="1" applyAlignment="1">
      <alignment horizontal="center" vertical="center" wrapText="1" readingOrder="1"/>
    </xf>
    <xf numFmtId="0" fontId="18" fillId="4" borderId="52" xfId="10" applyFont="1" applyFill="1" applyBorder="1" applyAlignment="1">
      <alignment horizontal="center" vertical="center" wrapText="1" readingOrder="1"/>
    </xf>
    <xf numFmtId="0" fontId="18" fillId="4" borderId="29" xfId="10" applyFont="1" applyFill="1" applyBorder="1" applyAlignment="1">
      <alignment horizontal="center" vertical="center" wrapText="1" readingOrder="1"/>
    </xf>
    <xf numFmtId="0" fontId="18" fillId="4" borderId="19" xfId="10" applyFont="1" applyFill="1" applyBorder="1" applyAlignment="1">
      <alignment horizontal="center" vertical="center" wrapText="1" readingOrder="1"/>
    </xf>
    <xf numFmtId="0" fontId="18" fillId="4" borderId="44" xfId="10" applyFont="1" applyFill="1" applyBorder="1" applyAlignment="1">
      <alignment horizontal="center" vertical="center" wrapText="1" readingOrder="1"/>
    </xf>
    <xf numFmtId="0" fontId="18" fillId="4" borderId="58" xfId="1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left" vertical="center" wrapText="1" readingOrder="1"/>
    </xf>
    <xf numFmtId="0" fontId="60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readingOrder="2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top"/>
    </xf>
    <xf numFmtId="0" fontId="38" fillId="3" borderId="9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 readingOrder="2"/>
    </xf>
    <xf numFmtId="0" fontId="38" fillId="3" borderId="12" xfId="0" applyFont="1" applyFill="1" applyBorder="1" applyAlignment="1">
      <alignment horizontal="center" vertical="center" readingOrder="2"/>
    </xf>
    <xf numFmtId="0" fontId="38" fillId="3" borderId="8" xfId="0" applyFont="1" applyFill="1" applyBorder="1" applyAlignment="1">
      <alignment horizontal="center" vertical="center" readingOrder="2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right" vertical="center" wrapText="1"/>
    </xf>
    <xf numFmtId="0" fontId="18" fillId="4" borderId="54" xfId="0" applyFont="1" applyFill="1" applyBorder="1" applyAlignment="1">
      <alignment horizontal="right" vertical="center" wrapText="1"/>
    </xf>
    <xf numFmtId="0" fontId="29" fillId="4" borderId="56" xfId="0" applyFont="1" applyFill="1" applyBorder="1" applyAlignment="1">
      <alignment horizontal="left" vertical="center" wrapText="1"/>
    </xf>
    <xf numFmtId="0" fontId="29" fillId="4" borderId="57" xfId="0" applyFont="1" applyFill="1" applyBorder="1" applyAlignment="1">
      <alignment horizontal="left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82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8" fillId="4" borderId="84" xfId="0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18" fillId="4" borderId="86" xfId="0" applyFont="1" applyFill="1" applyBorder="1" applyAlignment="1">
      <alignment horizontal="center" vertical="center" wrapText="1"/>
    </xf>
    <xf numFmtId="0" fontId="18" fillId="4" borderId="87" xfId="0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vertical="center" wrapText="1"/>
    </xf>
    <xf numFmtId="0" fontId="58" fillId="0" borderId="51" xfId="0" applyFont="1" applyBorder="1" applyAlignment="1">
      <alignment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69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38" fillId="0" borderId="0" xfId="34" applyFont="1" applyAlignment="1">
      <alignment horizontal="center" vertical="center" wrapText="1" readingOrder="1"/>
    </xf>
    <xf numFmtId="0" fontId="37" fillId="4" borderId="31" xfId="10" applyFont="1" applyFill="1" applyBorder="1" applyAlignment="1">
      <alignment horizontal="center" vertical="center" wrapText="1" readingOrder="1"/>
    </xf>
    <xf numFmtId="0" fontId="37" fillId="4" borderId="16" xfId="10" applyFont="1" applyFill="1" applyBorder="1" applyAlignment="1">
      <alignment horizontal="center" vertical="center" wrapText="1" readingOrder="1"/>
    </xf>
    <xf numFmtId="0" fontId="37" fillId="4" borderId="30" xfId="10" applyFont="1" applyFill="1" applyBorder="1" applyAlignment="1">
      <alignment horizontal="center" vertical="center" wrapText="1" readingOrder="1"/>
    </xf>
    <xf numFmtId="0" fontId="19" fillId="0" borderId="0" xfId="34" applyFont="1" applyAlignment="1">
      <alignment horizontal="center" wrapText="1" readingOrder="2"/>
    </xf>
    <xf numFmtId="0" fontId="17" fillId="4" borderId="49" xfId="75" applyFont="1" applyFill="1" applyBorder="1" applyAlignment="1">
      <alignment horizontal="center" vertical="center"/>
    </xf>
    <xf numFmtId="0" fontId="17" fillId="4" borderId="58" xfId="75" applyFont="1" applyFill="1" applyBorder="1" applyAlignment="1">
      <alignment horizontal="center" vertical="center"/>
    </xf>
    <xf numFmtId="0" fontId="17" fillId="4" borderId="23" xfId="75" applyFont="1" applyFill="1" applyBorder="1" applyAlignment="1">
      <alignment horizontal="center" vertical="center"/>
    </xf>
    <xf numFmtId="0" fontId="37" fillId="4" borderId="48" xfId="10" applyFont="1" applyFill="1" applyBorder="1" applyAlignment="1">
      <alignment horizontal="center" vertical="center" wrapText="1" readingOrder="1"/>
    </xf>
    <xf numFmtId="0" fontId="18" fillId="4" borderId="3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38" fillId="3" borderId="0" xfId="5" applyFont="1" applyFill="1" applyAlignment="1">
      <alignment horizontal="center" vertical="center" readingOrder="2"/>
    </xf>
    <xf numFmtId="0" fontId="17" fillId="3" borderId="0" xfId="14" applyFont="1" applyFill="1" applyAlignment="1">
      <alignment horizontal="center" vertical="center"/>
    </xf>
    <xf numFmtId="0" fontId="17" fillId="3" borderId="0" xfId="5" applyFont="1" applyFill="1" applyAlignment="1">
      <alignment horizontal="center" vertical="center"/>
    </xf>
    <xf numFmtId="0" fontId="12" fillId="0" borderId="51" xfId="14" applyFont="1" applyBorder="1" applyAlignment="1">
      <alignment horizontal="right" vertical="center" wrapText="1"/>
    </xf>
    <xf numFmtId="0" fontId="12" fillId="0" borderId="51" xfId="0" applyFont="1" applyBorder="1" applyAlignment="1">
      <alignment horizontal="right" vertical="center" wrapText="1" readingOrder="2"/>
    </xf>
    <xf numFmtId="0" fontId="72" fillId="0" borderId="51" xfId="0" applyFont="1" applyBorder="1" applyAlignment="1">
      <alignment horizontal="left" vertical="center" wrapText="1"/>
    </xf>
    <xf numFmtId="0" fontId="72" fillId="0" borderId="51" xfId="0" applyFont="1" applyBorder="1" applyAlignment="1">
      <alignment horizontal="left" vertical="center"/>
    </xf>
    <xf numFmtId="0" fontId="17" fillId="3" borderId="0" xfId="75" applyFont="1" applyFill="1" applyAlignment="1">
      <alignment horizontal="center" vertical="center" wrapText="1"/>
    </xf>
    <xf numFmtId="0" fontId="17" fillId="3" borderId="0" xfId="75" applyFont="1" applyFill="1" applyAlignment="1">
      <alignment horizontal="center" vertical="center"/>
    </xf>
    <xf numFmtId="0" fontId="17" fillId="4" borderId="78" xfId="16" applyFont="1" applyFill="1" applyBorder="1" applyAlignment="1">
      <alignment horizontal="right" vertical="center" wrapText="1"/>
    </xf>
    <xf numFmtId="0" fontId="17" fillId="4" borderId="79" xfId="16" applyFont="1" applyFill="1" applyBorder="1" applyAlignment="1">
      <alignment horizontal="right" vertical="center" wrapText="1"/>
    </xf>
    <xf numFmtId="0" fontId="17" fillId="4" borderId="88" xfId="16" applyFont="1" applyFill="1" applyBorder="1" applyAlignment="1">
      <alignment horizontal="right" vertical="center" wrapText="1"/>
    </xf>
    <xf numFmtId="0" fontId="18" fillId="4" borderId="89" xfId="16" applyFont="1" applyFill="1" applyBorder="1" applyAlignment="1">
      <alignment horizontal="left" vertical="center" wrapText="1"/>
    </xf>
    <xf numFmtId="0" fontId="18" fillId="4" borderId="91" xfId="16" applyFont="1" applyFill="1" applyBorder="1" applyAlignment="1">
      <alignment horizontal="left" vertical="center" wrapText="1"/>
    </xf>
    <xf numFmtId="0" fontId="18" fillId="4" borderId="90" xfId="16" applyFont="1" applyFill="1" applyBorder="1" applyAlignment="1">
      <alignment horizontal="left" vertical="center" wrapText="1"/>
    </xf>
    <xf numFmtId="0" fontId="18" fillId="4" borderId="31" xfId="16" applyFont="1" applyFill="1" applyBorder="1" applyAlignment="1">
      <alignment horizontal="center" vertical="center" wrapText="1"/>
    </xf>
    <xf numFmtId="0" fontId="18" fillId="4" borderId="16" xfId="16" applyFont="1" applyFill="1" applyBorder="1" applyAlignment="1">
      <alignment horizontal="center" vertical="center" wrapText="1"/>
    </xf>
    <xf numFmtId="0" fontId="18" fillId="4" borderId="30" xfId="16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right" vertical="center" wrapText="1" indent="1"/>
    </xf>
    <xf numFmtId="0" fontId="17" fillId="4" borderId="81" xfId="0" applyFont="1" applyFill="1" applyBorder="1" applyAlignment="1">
      <alignment horizontal="right" vertical="center" wrapText="1" indent="1"/>
    </xf>
    <xf numFmtId="0" fontId="27" fillId="4" borderId="47" xfId="10" applyFont="1" applyFill="1" applyBorder="1" applyAlignment="1">
      <alignment horizontal="center" wrapText="1" readingOrder="1"/>
    </xf>
    <xf numFmtId="0" fontId="27" fillId="4" borderId="51" xfId="10" applyFont="1" applyFill="1" applyBorder="1" applyAlignment="1">
      <alignment horizontal="center" wrapText="1" readingOrder="1"/>
    </xf>
    <xf numFmtId="0" fontId="27" fillId="4" borderId="44" xfId="10" applyFont="1" applyFill="1" applyBorder="1" applyAlignment="1">
      <alignment horizontal="center" wrapText="1" readingOrder="1"/>
    </xf>
    <xf numFmtId="0" fontId="18" fillId="4" borderId="53" xfId="0" applyFont="1" applyFill="1" applyBorder="1" applyAlignment="1">
      <alignment horizontal="left" vertical="center" wrapText="1" indent="1"/>
    </xf>
    <xf numFmtId="0" fontId="18" fillId="4" borderId="80" xfId="0" applyFont="1" applyFill="1" applyBorder="1" applyAlignment="1">
      <alignment horizontal="left" vertical="center" wrapText="1" indent="1"/>
    </xf>
    <xf numFmtId="0" fontId="18" fillId="4" borderId="48" xfId="10" applyFont="1" applyFill="1" applyBorder="1" applyAlignment="1">
      <alignment horizontal="center" vertical="top" wrapText="1" readingOrder="1"/>
    </xf>
    <xf numFmtId="0" fontId="18" fillId="4" borderId="7" xfId="10" applyFont="1" applyFill="1" applyBorder="1" applyAlignment="1">
      <alignment horizontal="center" vertical="top" wrapText="1" readingOrder="1"/>
    </xf>
    <xf numFmtId="0" fontId="18" fillId="4" borderId="45" xfId="10" applyFont="1" applyFill="1" applyBorder="1" applyAlignment="1">
      <alignment horizontal="center" vertical="top" wrapText="1" readingOrder="1"/>
    </xf>
    <xf numFmtId="0" fontId="37" fillId="4" borderId="19" xfId="10" applyFont="1" applyFill="1" applyBorder="1" applyAlignment="1">
      <alignment horizontal="center" vertical="center" wrapText="1" readingOrder="1"/>
    </xf>
    <xf numFmtId="0" fontId="51" fillId="3" borderId="51" xfId="75" applyFont="1" applyFill="1" applyBorder="1" applyAlignment="1">
      <alignment horizontal="left" vertical="center" wrapText="1" readingOrder="1"/>
    </xf>
    <xf numFmtId="0" fontId="12" fillId="3" borderId="51" xfId="75" applyFont="1" applyFill="1" applyBorder="1" applyAlignment="1">
      <alignment horizontal="right" vertical="center" wrapText="1" readingOrder="2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 readingOrder="2"/>
    </xf>
    <xf numFmtId="0" fontId="17" fillId="3" borderId="0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left" vertical="center" wrapText="1" readingOrder="1"/>
    </xf>
    <xf numFmtId="0" fontId="51" fillId="3" borderId="51" xfId="0" applyFont="1" applyFill="1" applyBorder="1" applyAlignment="1">
      <alignment horizontal="right" vertical="center" wrapText="1" readingOrder="2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right" vertical="center" wrapText="1" indent="1"/>
    </xf>
    <xf numFmtId="0" fontId="17" fillId="4" borderId="93" xfId="0" applyFont="1" applyFill="1" applyBorder="1" applyAlignment="1">
      <alignment horizontal="right" vertical="center" indent="1"/>
    </xf>
    <xf numFmtId="0" fontId="18" fillId="4" borderId="36" xfId="0" applyFont="1" applyFill="1" applyBorder="1" applyAlignment="1">
      <alignment horizontal="left" vertical="center" wrapText="1" indent="1"/>
    </xf>
    <xf numFmtId="0" fontId="18" fillId="4" borderId="92" xfId="0" applyFont="1" applyFill="1" applyBorder="1" applyAlignment="1">
      <alignment horizontal="left" vertical="center" indent="1"/>
    </xf>
    <xf numFmtId="0" fontId="70" fillId="4" borderId="47" xfId="100" applyFont="1" applyFill="1" applyBorder="1" applyAlignment="1">
      <alignment horizontal="center" vertical="center" wrapText="1"/>
    </xf>
    <xf numFmtId="0" fontId="70" fillId="4" borderId="51" xfId="100" applyFont="1" applyFill="1" applyBorder="1" applyAlignment="1">
      <alignment horizontal="center" vertical="center" wrapText="1"/>
    </xf>
    <xf numFmtId="0" fontId="70" fillId="4" borderId="44" xfId="10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left" vertical="center" wrapText="1" indent="1"/>
    </xf>
    <xf numFmtId="0" fontId="18" fillId="4" borderId="18" xfId="0" applyFont="1" applyFill="1" applyBorder="1" applyAlignment="1">
      <alignment horizontal="left" vertical="center" indent="1"/>
    </xf>
    <xf numFmtId="0" fontId="18" fillId="4" borderId="24" xfId="0" applyFont="1" applyFill="1" applyBorder="1" applyAlignment="1">
      <alignment horizontal="left" vertical="center" indent="1"/>
    </xf>
    <xf numFmtId="0" fontId="17" fillId="4" borderId="4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70" fillId="3" borderId="49" xfId="100" applyFont="1" applyFill="1" applyBorder="1" applyAlignment="1">
      <alignment horizontal="center" vertical="center" wrapText="1"/>
    </xf>
    <xf numFmtId="0" fontId="70" fillId="3" borderId="17" xfId="100" applyFont="1" applyFill="1" applyBorder="1" applyAlignment="1">
      <alignment horizontal="center" vertical="center" wrapText="1"/>
    </xf>
    <xf numFmtId="0" fontId="70" fillId="4" borderId="17" xfId="100" applyFont="1" applyFill="1" applyBorder="1" applyAlignment="1">
      <alignment horizontal="center" vertical="center" wrapText="1"/>
    </xf>
    <xf numFmtId="0" fontId="70" fillId="3" borderId="23" xfId="10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70" fillId="3" borderId="50" xfId="100" applyFont="1" applyFill="1" applyBorder="1" applyAlignment="1">
      <alignment horizontal="center" vertical="center" wrapText="1"/>
    </xf>
    <xf numFmtId="0" fontId="70" fillId="3" borderId="26" xfId="100" applyFont="1" applyFill="1" applyBorder="1" applyAlignment="1">
      <alignment horizontal="center" vertical="center" wrapText="1"/>
    </xf>
    <xf numFmtId="0" fontId="70" fillId="4" borderId="26" xfId="100" applyFont="1" applyFill="1" applyBorder="1" applyAlignment="1">
      <alignment horizontal="center" vertical="center" wrapText="1"/>
    </xf>
    <xf numFmtId="0" fontId="70" fillId="3" borderId="27" xfId="100" applyFont="1" applyFill="1" applyBorder="1" applyAlignment="1">
      <alignment horizontal="center" vertical="center" wrapText="1"/>
    </xf>
    <xf numFmtId="0" fontId="70" fillId="4" borderId="47" xfId="100" applyFont="1" applyFill="1" applyBorder="1" applyAlignment="1">
      <alignment horizontal="center" vertical="center" readingOrder="2"/>
    </xf>
    <xf numFmtId="0" fontId="70" fillId="4" borderId="51" xfId="100" applyFont="1" applyFill="1" applyBorder="1" applyAlignment="1">
      <alignment horizontal="center" vertical="center" readingOrder="2"/>
    </xf>
    <xf numFmtId="0" fontId="70" fillId="4" borderId="44" xfId="100" applyFont="1" applyFill="1" applyBorder="1" applyAlignment="1">
      <alignment horizontal="center" vertical="center" readingOrder="2"/>
    </xf>
    <xf numFmtId="0" fontId="40" fillId="0" borderId="51" xfId="14" applyFont="1" applyBorder="1" applyAlignment="1">
      <alignment horizontal="left" vertical="center" wrapText="1"/>
    </xf>
  </cellXfs>
  <cellStyles count="356">
    <cellStyle name="Comma 2" xfId="1"/>
    <cellStyle name="Comma 2 2" xfId="38"/>
    <cellStyle name="Comma 2 2 2" xfId="73"/>
    <cellStyle name="Comma 2 3" xfId="63"/>
    <cellStyle name="Comma 3" xfId="39"/>
    <cellStyle name="Comma 3 2" xfId="354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10" xfId="100"/>
    <cellStyle name="Normal 11" xfId="99"/>
    <cellStyle name="Normal 11 2" xfId="126"/>
    <cellStyle name="Normal 11 2 2" xfId="217"/>
    <cellStyle name="Normal 11 2 3" xfId="308"/>
    <cellStyle name="Normal 11 3" xfId="193"/>
    <cellStyle name="Normal 11 4" xfId="284"/>
    <cellStyle name="Normal 12" xfId="125"/>
    <cellStyle name="Normal 12 2" xfId="216"/>
    <cellStyle name="Normal 12 3" xfId="307"/>
    <cellStyle name="Normal 13" xfId="353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2 2" xfId="108"/>
    <cellStyle name="Normal 2 4 2 2 2" xfId="129"/>
    <cellStyle name="Normal 2 4 2 2 2 2" xfId="220"/>
    <cellStyle name="Normal 2 4 2 2 2 3" xfId="311"/>
    <cellStyle name="Normal 2 4 2 2 3" xfId="201"/>
    <cellStyle name="Normal 2 4 2 2 4" xfId="292"/>
    <cellStyle name="Normal 2 4 2 3" xfId="128"/>
    <cellStyle name="Normal 2 4 2 3 2" xfId="219"/>
    <cellStyle name="Normal 2 4 2 3 3" xfId="310"/>
    <cellStyle name="Normal 2 4 2 4" xfId="178"/>
    <cellStyle name="Normal 2 4 2 5" xfId="269"/>
    <cellStyle name="Normal 2 4 3" xfId="86"/>
    <cellStyle name="Normal 2 4 3 2" xfId="113"/>
    <cellStyle name="Normal 2 4 3 2 2" xfId="131"/>
    <cellStyle name="Normal 2 4 3 2 2 2" xfId="222"/>
    <cellStyle name="Normal 2 4 3 2 2 3" xfId="313"/>
    <cellStyle name="Normal 2 4 3 2 3" xfId="206"/>
    <cellStyle name="Normal 2 4 3 2 4" xfId="297"/>
    <cellStyle name="Normal 2 4 3 3" xfId="130"/>
    <cellStyle name="Normal 2 4 3 3 2" xfId="221"/>
    <cellStyle name="Normal 2 4 3 3 3" xfId="312"/>
    <cellStyle name="Normal 2 4 3 4" xfId="183"/>
    <cellStyle name="Normal 2 4 3 5" xfId="274"/>
    <cellStyle name="Normal 2 4 4" xfId="94"/>
    <cellStyle name="Normal 2 4 4 2" xfId="120"/>
    <cellStyle name="Normal 2 4 4 2 2" xfId="133"/>
    <cellStyle name="Normal 2 4 4 2 2 2" xfId="224"/>
    <cellStyle name="Normal 2 4 4 2 2 3" xfId="315"/>
    <cellStyle name="Normal 2 4 4 2 3" xfId="212"/>
    <cellStyle name="Normal 2 4 4 2 4" xfId="303"/>
    <cellStyle name="Normal 2 4 4 3" xfId="132"/>
    <cellStyle name="Normal 2 4 4 3 2" xfId="223"/>
    <cellStyle name="Normal 2 4 4 3 3" xfId="314"/>
    <cellStyle name="Normal 2 4 4 4" xfId="189"/>
    <cellStyle name="Normal 2 4 4 5" xfId="280"/>
    <cellStyle name="Normal 2 4 5" xfId="103"/>
    <cellStyle name="Normal 2 4 5 2" xfId="134"/>
    <cellStyle name="Normal 2 4 5 2 2" xfId="225"/>
    <cellStyle name="Normal 2 4 5 2 3" xfId="316"/>
    <cellStyle name="Normal 2 4 5 3" xfId="196"/>
    <cellStyle name="Normal 2 4 5 4" xfId="287"/>
    <cellStyle name="Normal 2 4 6" xfId="127"/>
    <cellStyle name="Normal 2 4 6 2" xfId="218"/>
    <cellStyle name="Normal 2 4 6 3" xfId="309"/>
    <cellStyle name="Normal 2 4 7" xfId="173"/>
    <cellStyle name="Normal 2 4 8" xfId="264"/>
    <cellStyle name="Normal 2 5" xfId="61"/>
    <cellStyle name="Normal 2 6" xfId="355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10" xfId="171"/>
    <cellStyle name="Normal 4 2 11" xfId="262"/>
    <cellStyle name="Normal 4 2 2" xfId="37"/>
    <cellStyle name="Normal 4 2 2 2" xfId="72"/>
    <cellStyle name="Normal 4 2 2 2 2" xfId="107"/>
    <cellStyle name="Normal 4 2 2 2 2 2" xfId="138"/>
    <cellStyle name="Normal 4 2 2 2 2 2 2" xfId="229"/>
    <cellStyle name="Normal 4 2 2 2 2 2 3" xfId="320"/>
    <cellStyle name="Normal 4 2 2 2 2 3" xfId="200"/>
    <cellStyle name="Normal 4 2 2 2 2 4" xfId="291"/>
    <cellStyle name="Normal 4 2 2 2 3" xfId="137"/>
    <cellStyle name="Normal 4 2 2 2 3 2" xfId="228"/>
    <cellStyle name="Normal 4 2 2 2 3 3" xfId="319"/>
    <cellStyle name="Normal 4 2 2 2 4" xfId="177"/>
    <cellStyle name="Normal 4 2 2 2 5" xfId="268"/>
    <cellStyle name="Normal 4 2 2 3" xfId="85"/>
    <cellStyle name="Normal 4 2 2 3 2" xfId="112"/>
    <cellStyle name="Normal 4 2 2 3 2 2" xfId="140"/>
    <cellStyle name="Normal 4 2 2 3 2 2 2" xfId="231"/>
    <cellStyle name="Normal 4 2 2 3 2 2 3" xfId="322"/>
    <cellStyle name="Normal 4 2 2 3 2 3" xfId="205"/>
    <cellStyle name="Normal 4 2 2 3 2 4" xfId="296"/>
    <cellStyle name="Normal 4 2 2 3 3" xfId="139"/>
    <cellStyle name="Normal 4 2 2 3 3 2" xfId="230"/>
    <cellStyle name="Normal 4 2 2 3 3 3" xfId="321"/>
    <cellStyle name="Normal 4 2 2 3 4" xfId="182"/>
    <cellStyle name="Normal 4 2 2 3 5" xfId="273"/>
    <cellStyle name="Normal 4 2 2 4" xfId="93"/>
    <cellStyle name="Normal 4 2 2 4 2" xfId="119"/>
    <cellStyle name="Normal 4 2 2 4 2 2" xfId="142"/>
    <cellStyle name="Normal 4 2 2 4 2 2 2" xfId="233"/>
    <cellStyle name="Normal 4 2 2 4 2 2 3" xfId="324"/>
    <cellStyle name="Normal 4 2 2 4 2 3" xfId="211"/>
    <cellStyle name="Normal 4 2 2 4 2 4" xfId="302"/>
    <cellStyle name="Normal 4 2 2 4 3" xfId="141"/>
    <cellStyle name="Normal 4 2 2 4 3 2" xfId="232"/>
    <cellStyle name="Normal 4 2 2 4 3 3" xfId="323"/>
    <cellStyle name="Normal 4 2 2 4 4" xfId="188"/>
    <cellStyle name="Normal 4 2 2 4 5" xfId="279"/>
    <cellStyle name="Normal 4 2 2 5" xfId="102"/>
    <cellStyle name="Normal 4 2 2 5 2" xfId="143"/>
    <cellStyle name="Normal 4 2 2 5 2 2" xfId="234"/>
    <cellStyle name="Normal 4 2 2 5 2 3" xfId="325"/>
    <cellStyle name="Normal 4 2 2 5 3" xfId="195"/>
    <cellStyle name="Normal 4 2 2 5 4" xfId="286"/>
    <cellStyle name="Normal 4 2 2 6" xfId="136"/>
    <cellStyle name="Normal 4 2 2 6 2" xfId="227"/>
    <cellStyle name="Normal 4 2 2 6 3" xfId="318"/>
    <cellStyle name="Normal 4 2 2 7" xfId="172"/>
    <cellStyle name="Normal 4 2 2 8" xfId="263"/>
    <cellStyle name="Normal 4 2 3" xfId="47"/>
    <cellStyle name="Normal 4 2 3 2" xfId="78"/>
    <cellStyle name="Normal 4 2 3 2 2" xfId="109"/>
    <cellStyle name="Normal 4 2 3 2 2 2" xfId="146"/>
    <cellStyle name="Normal 4 2 3 2 2 2 2" xfId="237"/>
    <cellStyle name="Normal 4 2 3 2 2 2 3" xfId="328"/>
    <cellStyle name="Normal 4 2 3 2 2 3" xfId="202"/>
    <cellStyle name="Normal 4 2 3 2 2 4" xfId="293"/>
    <cellStyle name="Normal 4 2 3 2 3" xfId="145"/>
    <cellStyle name="Normal 4 2 3 2 3 2" xfId="236"/>
    <cellStyle name="Normal 4 2 3 2 3 3" xfId="327"/>
    <cellStyle name="Normal 4 2 3 2 4" xfId="179"/>
    <cellStyle name="Normal 4 2 3 2 5" xfId="270"/>
    <cellStyle name="Normal 4 2 3 3" xfId="87"/>
    <cellStyle name="Normal 4 2 3 3 2" xfId="114"/>
    <cellStyle name="Normal 4 2 3 3 2 2" xfId="148"/>
    <cellStyle name="Normal 4 2 3 3 2 2 2" xfId="239"/>
    <cellStyle name="Normal 4 2 3 3 2 2 3" xfId="330"/>
    <cellStyle name="Normal 4 2 3 3 2 3" xfId="207"/>
    <cellStyle name="Normal 4 2 3 3 2 4" xfId="298"/>
    <cellStyle name="Normal 4 2 3 3 3" xfId="147"/>
    <cellStyle name="Normal 4 2 3 3 3 2" xfId="238"/>
    <cellStyle name="Normal 4 2 3 3 3 3" xfId="329"/>
    <cellStyle name="Normal 4 2 3 3 4" xfId="184"/>
    <cellStyle name="Normal 4 2 3 3 5" xfId="275"/>
    <cellStyle name="Normal 4 2 3 4" xfId="95"/>
    <cellStyle name="Normal 4 2 3 4 2" xfId="121"/>
    <cellStyle name="Normal 4 2 3 4 2 2" xfId="150"/>
    <cellStyle name="Normal 4 2 3 4 2 2 2" xfId="241"/>
    <cellStyle name="Normal 4 2 3 4 2 2 3" xfId="332"/>
    <cellStyle name="Normal 4 2 3 4 2 3" xfId="213"/>
    <cellStyle name="Normal 4 2 3 4 2 4" xfId="304"/>
    <cellStyle name="Normal 4 2 3 4 3" xfId="149"/>
    <cellStyle name="Normal 4 2 3 4 3 2" xfId="240"/>
    <cellStyle name="Normal 4 2 3 4 3 3" xfId="331"/>
    <cellStyle name="Normal 4 2 3 4 4" xfId="190"/>
    <cellStyle name="Normal 4 2 3 4 5" xfId="281"/>
    <cellStyle name="Normal 4 2 3 5" xfId="104"/>
    <cellStyle name="Normal 4 2 3 5 2" xfId="151"/>
    <cellStyle name="Normal 4 2 3 5 2 2" xfId="242"/>
    <cellStyle name="Normal 4 2 3 5 2 3" xfId="333"/>
    <cellStyle name="Normal 4 2 3 5 3" xfId="197"/>
    <cellStyle name="Normal 4 2 3 5 4" xfId="288"/>
    <cellStyle name="Normal 4 2 3 6" xfId="144"/>
    <cellStyle name="Normal 4 2 3 6 2" xfId="235"/>
    <cellStyle name="Normal 4 2 3 6 3" xfId="326"/>
    <cellStyle name="Normal 4 2 3 7" xfId="174"/>
    <cellStyle name="Normal 4 2 3 8" xfId="265"/>
    <cellStyle name="Normal 4 2 4" xfId="69"/>
    <cellStyle name="Normal 4 2 4 2" xfId="106"/>
    <cellStyle name="Normal 4 2 4 2 2" xfId="153"/>
    <cellStyle name="Normal 4 2 4 2 2 2" xfId="244"/>
    <cellStyle name="Normal 4 2 4 2 2 3" xfId="335"/>
    <cellStyle name="Normal 4 2 4 2 3" xfId="199"/>
    <cellStyle name="Normal 4 2 4 2 4" xfId="290"/>
    <cellStyle name="Normal 4 2 4 3" xfId="152"/>
    <cellStyle name="Normal 4 2 4 3 2" xfId="243"/>
    <cellStyle name="Normal 4 2 4 3 3" xfId="334"/>
    <cellStyle name="Normal 4 2 4 4" xfId="176"/>
    <cellStyle name="Normal 4 2 4 5" xfId="267"/>
    <cellStyle name="Normal 4 2 5" xfId="84"/>
    <cellStyle name="Normal 4 2 5 2" xfId="111"/>
    <cellStyle name="Normal 4 2 5 2 2" xfId="155"/>
    <cellStyle name="Normal 4 2 5 2 2 2" xfId="246"/>
    <cellStyle name="Normal 4 2 5 2 2 3" xfId="337"/>
    <cellStyle name="Normal 4 2 5 2 3" xfId="204"/>
    <cellStyle name="Normal 4 2 5 2 4" xfId="295"/>
    <cellStyle name="Normal 4 2 5 3" xfId="154"/>
    <cellStyle name="Normal 4 2 5 3 2" xfId="245"/>
    <cellStyle name="Normal 4 2 5 3 3" xfId="336"/>
    <cellStyle name="Normal 4 2 5 4" xfId="181"/>
    <cellStyle name="Normal 4 2 5 5" xfId="272"/>
    <cellStyle name="Normal 4 2 6" xfId="92"/>
    <cellStyle name="Normal 4 2 6 2" xfId="118"/>
    <cellStyle name="Normal 4 2 6 2 2" xfId="157"/>
    <cellStyle name="Normal 4 2 6 2 2 2" xfId="248"/>
    <cellStyle name="Normal 4 2 6 2 2 3" xfId="339"/>
    <cellStyle name="Normal 4 2 6 2 3" xfId="210"/>
    <cellStyle name="Normal 4 2 6 2 4" xfId="301"/>
    <cellStyle name="Normal 4 2 6 3" xfId="156"/>
    <cellStyle name="Normal 4 2 6 3 2" xfId="247"/>
    <cellStyle name="Normal 4 2 6 3 3" xfId="338"/>
    <cellStyle name="Normal 4 2 6 4" xfId="187"/>
    <cellStyle name="Normal 4 2 6 5" xfId="278"/>
    <cellStyle name="Normal 4 2 7" xfId="98"/>
    <cellStyle name="Normal 4 2 7 2" xfId="124"/>
    <cellStyle name="Normal 4 2 7 2 2" xfId="159"/>
    <cellStyle name="Normal 4 2 7 2 2 2" xfId="250"/>
    <cellStyle name="Normal 4 2 7 2 2 3" xfId="341"/>
    <cellStyle name="Normal 4 2 7 2 3" xfId="215"/>
    <cellStyle name="Normal 4 2 7 2 4" xfId="306"/>
    <cellStyle name="Normal 4 2 7 3" xfId="158"/>
    <cellStyle name="Normal 4 2 7 3 2" xfId="249"/>
    <cellStyle name="Normal 4 2 7 3 3" xfId="340"/>
    <cellStyle name="Normal 4 2 7 4" xfId="192"/>
    <cellStyle name="Normal 4 2 7 5" xfId="283"/>
    <cellStyle name="Normal 4 2 8" xfId="101"/>
    <cellStyle name="Normal 4 2 8 2" xfId="160"/>
    <cellStyle name="Normal 4 2 8 2 2" xfId="251"/>
    <cellStyle name="Normal 4 2 8 2 3" xfId="342"/>
    <cellStyle name="Normal 4 2 8 3" xfId="194"/>
    <cellStyle name="Normal 4 2 8 4" xfId="285"/>
    <cellStyle name="Normal 4 2 9" xfId="135"/>
    <cellStyle name="Normal 4 2 9 2" xfId="226"/>
    <cellStyle name="Normal 4 2 9 3" xfId="317"/>
    <cellStyle name="Normal 4 3" xfId="36"/>
    <cellStyle name="Normal 4 3 2" xfId="62"/>
    <cellStyle name="Normal 4 4" xfId="97"/>
    <cellStyle name="Normal 4 4 2" xfId="123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2 2" xfId="110"/>
    <cellStyle name="Normal 7 2 2 2" xfId="163"/>
    <cellStyle name="Normal 7 2 2 2 2" xfId="254"/>
    <cellStyle name="Normal 7 2 2 2 3" xfId="345"/>
    <cellStyle name="Normal 7 2 2 3" xfId="203"/>
    <cellStyle name="Normal 7 2 2 4" xfId="294"/>
    <cellStyle name="Normal 7 2 3" xfId="162"/>
    <cellStyle name="Normal 7 2 3 2" xfId="253"/>
    <cellStyle name="Normal 7 2 3 3" xfId="344"/>
    <cellStyle name="Normal 7 2 4" xfId="180"/>
    <cellStyle name="Normal 7 2 5" xfId="271"/>
    <cellStyle name="Normal 7 3" xfId="88"/>
    <cellStyle name="Normal 7 3 2" xfId="115"/>
    <cellStyle name="Normal 7 3 2 2" xfId="165"/>
    <cellStyle name="Normal 7 3 2 2 2" xfId="256"/>
    <cellStyle name="Normal 7 3 2 2 3" xfId="347"/>
    <cellStyle name="Normal 7 3 2 3" xfId="208"/>
    <cellStyle name="Normal 7 3 2 4" xfId="299"/>
    <cellStyle name="Normal 7 3 3" xfId="164"/>
    <cellStyle name="Normal 7 3 3 2" xfId="255"/>
    <cellStyle name="Normal 7 3 3 3" xfId="346"/>
    <cellStyle name="Normal 7 3 4" xfId="185"/>
    <cellStyle name="Normal 7 3 5" xfId="276"/>
    <cellStyle name="Normal 7 4" xfId="96"/>
    <cellStyle name="Normal 7 4 2" xfId="122"/>
    <cellStyle name="Normal 7 4 2 2" xfId="167"/>
    <cellStyle name="Normal 7 4 2 2 2" xfId="258"/>
    <cellStyle name="Normal 7 4 2 2 3" xfId="349"/>
    <cellStyle name="Normal 7 4 2 3" xfId="214"/>
    <cellStyle name="Normal 7 4 2 4" xfId="305"/>
    <cellStyle name="Normal 7 4 3" xfId="166"/>
    <cellStyle name="Normal 7 4 3 2" xfId="257"/>
    <cellStyle name="Normal 7 4 3 3" xfId="348"/>
    <cellStyle name="Normal 7 4 4" xfId="191"/>
    <cellStyle name="Normal 7 4 5" xfId="282"/>
    <cellStyle name="Normal 7 5" xfId="105"/>
    <cellStyle name="Normal 7 5 2" xfId="168"/>
    <cellStyle name="Normal 7 5 2 2" xfId="259"/>
    <cellStyle name="Normal 7 5 2 3" xfId="350"/>
    <cellStyle name="Normal 7 5 3" xfId="198"/>
    <cellStyle name="Normal 7 5 4" xfId="289"/>
    <cellStyle name="Normal 7 6" xfId="161"/>
    <cellStyle name="Normal 7 6 2" xfId="252"/>
    <cellStyle name="Normal 7 6 3" xfId="343"/>
    <cellStyle name="Normal 7 7" xfId="175"/>
    <cellStyle name="Normal 7 8" xfId="266"/>
    <cellStyle name="Normal 8" xfId="91"/>
    <cellStyle name="Normal 9" xfId="90"/>
    <cellStyle name="Normal 9 2" xfId="117"/>
    <cellStyle name="Normal 9 2 2" xfId="170"/>
    <cellStyle name="Normal 9 2 2 2" xfId="261"/>
    <cellStyle name="Normal 9 2 2 3" xfId="352"/>
    <cellStyle name="Normal 9 2 3" xfId="209"/>
    <cellStyle name="Normal 9 2 4" xfId="300"/>
    <cellStyle name="Normal 9 3" xfId="169"/>
    <cellStyle name="Normal 9 3 2" xfId="260"/>
    <cellStyle name="Normal 9 3 3" xfId="351"/>
    <cellStyle name="Normal 9 4" xfId="186"/>
    <cellStyle name="Normal 9 5" xfId="277"/>
    <cellStyle name="NotA" xfId="18"/>
    <cellStyle name="Note 2" xfId="52"/>
    <cellStyle name="Percent" xfId="89" builtinId="5"/>
    <cellStyle name="Percent 2" xfId="116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F6F5EE"/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34" Type="http://schemas.openxmlformats.org/officeDocument/2006/relationships/customXml" Target="../customXml/item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customXml" Target="../customXml/item3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(وفاق)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CENTER</a:t>
            </a:r>
            <a:r>
              <a:rPr lang="ar-QA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2015- 2019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281794995356355"/>
          <c:y val="1.6755413385826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1447049860433E-2"/>
          <c:y val="0.23849097769028871"/>
          <c:w val="0.87634602825839536"/>
          <c:h val="0.68620127952755905"/>
        </c:manualLayout>
      </c:layout>
      <c:lineChart>
        <c:grouping val="standard"/>
        <c:varyColors val="0"/>
        <c:ser>
          <c:idx val="0"/>
          <c:order val="0"/>
          <c:tx>
            <c:strRef>
              <c:f>'205'!$B$15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0-4F20-A484-048F1CE53297}"/>
                </c:ext>
              </c:extLst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'205'!$A$16:$A$20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'205'!$B$16:$B$20</c:f>
              <c:numCache>
                <c:formatCode>#,##0</c:formatCode>
                <c:ptCount val="5"/>
                <c:pt idx="0">
                  <c:v>412</c:v>
                </c:pt>
                <c:pt idx="1">
                  <c:v>465</c:v>
                </c:pt>
                <c:pt idx="2">
                  <c:v>578</c:v>
                </c:pt>
                <c:pt idx="3">
                  <c:v>586</c:v>
                </c:pt>
                <c:pt idx="4">
                  <c:v>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110-4F20-A484-048F1CE53297}"/>
            </c:ext>
          </c:extLst>
        </c:ser>
        <c:ser>
          <c:idx val="1"/>
          <c:order val="1"/>
          <c:tx>
            <c:strRef>
              <c:f>'205'!$C$15</c:f>
              <c:strCache>
                <c:ptCount val="1"/>
                <c:pt idx="0">
                  <c:v>غير قطريين 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0-4F20-A484-048F1CE53297}"/>
                </c:ext>
              </c:extLst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'205'!$A$16:$A$20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'205'!$C$16:$C$20</c:f>
              <c:numCache>
                <c:formatCode>#,##0</c:formatCode>
                <c:ptCount val="5"/>
                <c:pt idx="0">
                  <c:v>342</c:v>
                </c:pt>
                <c:pt idx="1">
                  <c:v>326</c:v>
                </c:pt>
                <c:pt idx="2">
                  <c:v>492</c:v>
                </c:pt>
                <c:pt idx="3">
                  <c:v>460</c:v>
                </c:pt>
                <c:pt idx="4">
                  <c:v>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110-4F20-A484-048F1CE53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42912"/>
        <c:axId val="110744704"/>
      </c:lineChart>
      <c:catAx>
        <c:axId val="11074291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0744704"/>
        <c:crosses val="autoZero"/>
        <c:auto val="1"/>
        <c:lblAlgn val="ctr"/>
        <c:lblOffset val="100"/>
        <c:noMultiLvlLbl val="0"/>
      </c:catAx>
      <c:valAx>
        <c:axId val="11074470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>
                    <a:cs typeface="+mn-cs"/>
                  </a:defRPr>
                </a:pPr>
                <a:r>
                  <a:rPr lang="ar-QA" sz="1200" b="0">
                    <a:cs typeface="+mn-cs"/>
                  </a:rPr>
                  <a:t>العدد</a:t>
                </a:r>
              </a:p>
              <a:p>
                <a:pPr>
                  <a:defRPr sz="1200" b="0">
                    <a:cs typeface="+mn-cs"/>
                  </a:defRPr>
                </a:pPr>
                <a:r>
                  <a:rPr lang="en-US" sz="1200" b="0">
                    <a:cs typeface="+mn-cs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0271342008209546E-2"/>
              <c:y val="0.151169619422572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0742912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59719959891975838"/>
          <c:y val="0.1515531496062992"/>
          <c:w val="0.36319361970187336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(وفاق) للمراجعين للمركز عبر الهاتف حسب نوع الاستشارة</a:t>
            </a:r>
            <a:endParaRPr lang="en-US" sz="1400" b="1" i="0" baseline="0"/>
          </a:p>
          <a:p>
            <a:pPr algn="ctr" rtl="0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2015 - 2019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'206'!$E$26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0963856976144845E-3"/>
                  <c:y val="2.083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799-A0EF-F1B5A29FC3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'206'!$D$27:$D$31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'206'!$E$27:$E$31</c:f>
              <c:numCache>
                <c:formatCode>#,##0</c:formatCode>
                <c:ptCount val="5"/>
                <c:pt idx="0">
                  <c:v>514</c:v>
                </c:pt>
                <c:pt idx="1">
                  <c:v>545</c:v>
                </c:pt>
                <c:pt idx="2">
                  <c:v>501</c:v>
                </c:pt>
                <c:pt idx="3">
                  <c:v>484</c:v>
                </c:pt>
                <c:pt idx="4">
                  <c:v>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2B-4799-A0EF-F1B5A29FC302}"/>
            </c:ext>
          </c:extLst>
        </c:ser>
        <c:ser>
          <c:idx val="1"/>
          <c:order val="1"/>
          <c:tx>
            <c:strRef>
              <c:f>'206'!$F$26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'206'!$D$27:$D$31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'206'!$F$27:$F$31</c:f>
              <c:numCache>
                <c:formatCode>#,##0</c:formatCode>
                <c:ptCount val="5"/>
                <c:pt idx="0">
                  <c:v>1228</c:v>
                </c:pt>
                <c:pt idx="1">
                  <c:v>952</c:v>
                </c:pt>
                <c:pt idx="2">
                  <c:v>997</c:v>
                </c:pt>
                <c:pt idx="3">
                  <c:v>1207</c:v>
                </c:pt>
                <c:pt idx="4">
                  <c:v>1020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2B-4799-A0EF-F1B5A29FC302}"/>
            </c:ext>
          </c:extLst>
        </c:ser>
        <c:ser>
          <c:idx val="2"/>
          <c:order val="2"/>
          <c:tx>
            <c:strRef>
              <c:f>'206'!$G$26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'206'!$D$27:$D$31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'206'!$G$27:$G$31</c:f>
              <c:numCache>
                <c:formatCode>#,##0</c:formatCode>
                <c:ptCount val="5"/>
                <c:pt idx="0">
                  <c:v>125</c:v>
                </c:pt>
                <c:pt idx="1">
                  <c:v>143</c:v>
                </c:pt>
                <c:pt idx="2">
                  <c:v>251</c:v>
                </c:pt>
                <c:pt idx="3">
                  <c:v>429</c:v>
                </c:pt>
                <c:pt idx="4">
                  <c:v>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2B-4799-A0EF-F1B5A29FC302}"/>
            </c:ext>
          </c:extLst>
        </c:ser>
        <c:ser>
          <c:idx val="3"/>
          <c:order val="3"/>
          <c:tx>
            <c:strRef>
              <c:f>'206'!$H$26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'206'!$D$27:$D$31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'206'!$H$27:$H$31</c:f>
              <c:numCache>
                <c:formatCode>#,##0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28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2B-4799-A0EF-F1B5A29F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016896"/>
        <c:axId val="122018432"/>
      </c:barChart>
      <c:catAx>
        <c:axId val="12201689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018432"/>
        <c:crosses val="autoZero"/>
        <c:auto val="1"/>
        <c:lblAlgn val="ctr"/>
        <c:lblOffset val="100"/>
        <c:noMultiLvlLbl val="0"/>
      </c:catAx>
      <c:valAx>
        <c:axId val="12201843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016896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45640600393700786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حسب نوع الخدمة والجنسية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OF SERVICES AND NATIONALITY</a:t>
            </a:r>
          </a:p>
          <a:p>
            <a:pPr>
              <a:defRPr/>
            </a:pPr>
            <a:r>
              <a:rPr lang="en-US" sz="1200"/>
              <a:t>2019</a:t>
            </a:r>
          </a:p>
        </c:rich>
      </c:tx>
      <c:layout>
        <c:manualLayout>
          <c:xMode val="edge"/>
          <c:yMode val="edge"/>
          <c:x val="0.14555651818827506"/>
          <c:y val="2.295587270341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2401919291338582"/>
          <c:w val="0.88286777533571537"/>
          <c:h val="0.6642139107611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'208'!$F$18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'208'!$D$19:$D$25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العينية
 Services in Kind</c:v>
                </c:pt>
                <c:pt idx="3">
                  <c:v>الخدمات التدريبية
  Trannig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'208'!$F$19:$F$25</c:f>
              <c:numCache>
                <c:formatCode>#,##0</c:formatCode>
                <c:ptCount val="7"/>
                <c:pt idx="0">
                  <c:v>396</c:v>
                </c:pt>
                <c:pt idx="1">
                  <c:v>397</c:v>
                </c:pt>
                <c:pt idx="2">
                  <c:v>370</c:v>
                </c:pt>
                <c:pt idx="3">
                  <c:v>80</c:v>
                </c:pt>
                <c:pt idx="4">
                  <c:v>0</c:v>
                </c:pt>
                <c:pt idx="5">
                  <c:v>9</c:v>
                </c:pt>
                <c:pt idx="6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2D-402B-B459-09147F67CB93}"/>
            </c:ext>
          </c:extLst>
        </c:ser>
        <c:ser>
          <c:idx val="1"/>
          <c:order val="1"/>
          <c:tx>
            <c:strRef>
              <c:f>'208'!$G$18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'208'!$D$19:$D$25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العينية
 Services in Kind</c:v>
                </c:pt>
                <c:pt idx="3">
                  <c:v>الخدمات التدريبية
  Trannig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'208'!$G$19:$G$25</c:f>
              <c:numCache>
                <c:formatCode>#,##0</c:formatCode>
                <c:ptCount val="7"/>
                <c:pt idx="0">
                  <c:v>899</c:v>
                </c:pt>
                <c:pt idx="1">
                  <c:v>545</c:v>
                </c:pt>
                <c:pt idx="2">
                  <c:v>723</c:v>
                </c:pt>
                <c:pt idx="3">
                  <c:v>33</c:v>
                </c:pt>
                <c:pt idx="4">
                  <c:v>57</c:v>
                </c:pt>
                <c:pt idx="6">
                  <c:v>1081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2D-402B-B459-09147F67CB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600640"/>
        <c:axId val="121606528"/>
      </c:barChart>
      <c:catAx>
        <c:axId val="12160064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21606528"/>
        <c:crosses val="autoZero"/>
        <c:auto val="1"/>
        <c:lblAlgn val="ctr"/>
        <c:lblOffset val="100"/>
        <c:noMultiLvlLbl val="0"/>
      </c:catAx>
      <c:valAx>
        <c:axId val="1216065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21600640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67133665387863217"/>
          <c:y val="0.11978133202099737"/>
          <c:w val="0.28633843543010223"/>
          <c:h val="0.11554937664041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(47)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>
          <a:extLst>
            <a:ext uri="{FF2B5EF4-FFF2-40B4-BE49-F238E27FC236}">
              <a16:creationId xmlns:a16="http://schemas.microsoft.com/office/drawing/2014/main" xmlns="" id="{00000000-0008-0000-0000-000018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0</xdr:row>
      <xdr:rowOff>85725</xdr:rowOff>
    </xdr:from>
    <xdr:to>
      <xdr:col>18</xdr:col>
      <xdr:colOff>1251148</xdr:colOff>
      <xdr:row>2</xdr:row>
      <xdr:rowOff>291375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673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152400</xdr:colOff>
      <xdr:row>0</xdr:row>
      <xdr:rowOff>95250</xdr:rowOff>
    </xdr:from>
    <xdr:to>
      <xdr:col>21</xdr:col>
      <xdr:colOff>879673</xdr:colOff>
      <xdr:row>3</xdr:row>
      <xdr:rowOff>34200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3289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D62A0066-7A74-4062-988C-14222CFD20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76200</xdr:rowOff>
    </xdr:from>
    <xdr:to>
      <xdr:col>4</xdr:col>
      <xdr:colOff>1679773</xdr:colOff>
      <xdr:row>1</xdr:row>
      <xdr:rowOff>205650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394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904875</xdr:colOff>
      <xdr:row>0</xdr:row>
      <xdr:rowOff>95250</xdr:rowOff>
    </xdr:from>
    <xdr:to>
      <xdr:col>10</xdr:col>
      <xdr:colOff>1632148</xdr:colOff>
      <xdr:row>1</xdr:row>
      <xdr:rowOff>262800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726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1057275</xdr:colOff>
      <xdr:row>0</xdr:row>
      <xdr:rowOff>76200</xdr:rowOff>
    </xdr:from>
    <xdr:to>
      <xdr:col>16</xdr:col>
      <xdr:colOff>1784548</xdr:colOff>
      <xdr:row>2</xdr:row>
      <xdr:rowOff>5625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86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923925</xdr:colOff>
      <xdr:row>0</xdr:row>
      <xdr:rowOff>76200</xdr:rowOff>
    </xdr:from>
    <xdr:to>
      <xdr:col>10</xdr:col>
      <xdr:colOff>1651198</xdr:colOff>
      <xdr:row>1</xdr:row>
      <xdr:rowOff>262800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2818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504825</xdr:colOff>
      <xdr:row>0</xdr:row>
      <xdr:rowOff>95250</xdr:rowOff>
    </xdr:from>
    <xdr:to>
      <xdr:col>13</xdr:col>
      <xdr:colOff>1232098</xdr:colOff>
      <xdr:row>3</xdr:row>
      <xdr:rowOff>129450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2437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76200</xdr:rowOff>
    </xdr:from>
    <xdr:to>
      <xdr:col>6</xdr:col>
      <xdr:colOff>1136848</xdr:colOff>
      <xdr:row>3</xdr:row>
      <xdr:rowOff>110400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969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2676525</xdr:colOff>
      <xdr:row>0</xdr:row>
      <xdr:rowOff>506255</xdr:rowOff>
    </xdr:from>
    <xdr:to>
      <xdr:col>2</xdr:col>
      <xdr:colOff>251023</xdr:colOff>
      <xdr:row>2</xdr:row>
      <xdr:rowOff>5626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596527" y="506255"/>
          <a:ext cx="870148" cy="86144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733425</xdr:colOff>
      <xdr:row>0</xdr:row>
      <xdr:rowOff>104775</xdr:rowOff>
    </xdr:from>
    <xdr:to>
      <xdr:col>16</xdr:col>
      <xdr:colOff>1460698</xdr:colOff>
      <xdr:row>2</xdr:row>
      <xdr:rowOff>339000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699796</xdr:colOff>
      <xdr:row>0</xdr:row>
      <xdr:rowOff>87475</xdr:rowOff>
    </xdr:from>
    <xdr:to>
      <xdr:col>13</xdr:col>
      <xdr:colOff>1427069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61783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631761</xdr:colOff>
      <xdr:row>0</xdr:row>
      <xdr:rowOff>68035</xdr:rowOff>
    </xdr:from>
    <xdr:to>
      <xdr:col>7</xdr:col>
      <xdr:colOff>1359034</xdr:colOff>
      <xdr:row>3</xdr:row>
      <xdr:rowOff>97958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425992" y="68035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1282959</xdr:colOff>
      <xdr:row>0</xdr:row>
      <xdr:rowOff>97193</xdr:rowOff>
    </xdr:from>
    <xdr:to>
      <xdr:col>10</xdr:col>
      <xdr:colOff>2010232</xdr:colOff>
      <xdr:row>2</xdr:row>
      <xdr:rowOff>331224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18187" y="97193"/>
          <a:ext cx="727273" cy="720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76200</xdr:rowOff>
    </xdr:from>
    <xdr:to>
      <xdr:col>6</xdr:col>
      <xdr:colOff>1441648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06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66675</xdr:rowOff>
    </xdr:from>
    <xdr:to>
      <xdr:col>6</xdr:col>
      <xdr:colOff>1479748</xdr:colOff>
      <xdr:row>2</xdr:row>
      <xdr:rowOff>72300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66675</xdr:rowOff>
    </xdr:from>
    <xdr:to>
      <xdr:col>6</xdr:col>
      <xdr:colOff>1470223</xdr:colOff>
      <xdr:row>2</xdr:row>
      <xdr:rowOff>81825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20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76200</xdr:rowOff>
    </xdr:from>
    <xdr:to>
      <xdr:col>6</xdr:col>
      <xdr:colOff>1479748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95250</xdr:rowOff>
    </xdr:from>
    <xdr:to>
      <xdr:col>6</xdr:col>
      <xdr:colOff>1451173</xdr:colOff>
      <xdr:row>2</xdr:row>
      <xdr:rowOff>110400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110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913623</xdr:colOff>
      <xdr:row>0</xdr:row>
      <xdr:rowOff>116633</xdr:rowOff>
    </xdr:from>
    <xdr:to>
      <xdr:col>19</xdr:col>
      <xdr:colOff>1640896</xdr:colOff>
      <xdr:row>2</xdr:row>
      <xdr:rowOff>350664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26731" y="116633"/>
          <a:ext cx="727273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349052</xdr:colOff>
      <xdr:row>0</xdr:row>
      <xdr:rowOff>104775</xdr:rowOff>
    </xdr:from>
    <xdr:to>
      <xdr:col>5</xdr:col>
      <xdr:colOff>1076325</xdr:colOff>
      <xdr:row>2</xdr:row>
      <xdr:rowOff>339000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47025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767833</xdr:colOff>
      <xdr:row>0</xdr:row>
      <xdr:rowOff>68036</xdr:rowOff>
    </xdr:from>
    <xdr:to>
      <xdr:col>15</xdr:col>
      <xdr:colOff>717554</xdr:colOff>
      <xdr:row>2</xdr:row>
      <xdr:rowOff>59082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537139" y="68036"/>
          <a:ext cx="727273" cy="7200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933061</xdr:colOff>
      <xdr:row>0</xdr:row>
      <xdr:rowOff>77755</xdr:rowOff>
    </xdr:from>
    <xdr:to>
      <xdr:col>19</xdr:col>
      <xdr:colOff>1660334</xdr:colOff>
      <xdr:row>2</xdr:row>
      <xdr:rowOff>311786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07293" y="77755"/>
          <a:ext cx="727273" cy="720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855306</xdr:colOff>
      <xdr:row>0</xdr:row>
      <xdr:rowOff>87475</xdr:rowOff>
    </xdr:from>
    <xdr:to>
      <xdr:col>10</xdr:col>
      <xdr:colOff>1582579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08467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302066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47345" y="68035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59543C1D-C83F-4B36-BD80-C2C997FA61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657225</xdr:colOff>
      <xdr:row>0</xdr:row>
      <xdr:rowOff>85725</xdr:rowOff>
    </xdr:from>
    <xdr:to>
      <xdr:col>18</xdr:col>
      <xdr:colOff>1384498</xdr:colOff>
      <xdr:row>2</xdr:row>
      <xdr:rowOff>348525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768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DF91733B-EC49-4AED-BD19-EC50AFC4A0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71.140625" style="14" customWidth="1"/>
    <col min="2" max="16384" width="9.140625" style="14"/>
  </cols>
  <sheetData>
    <row r="2" spans="1:1" ht="66" customHeight="1">
      <c r="A2" s="19"/>
    </row>
    <row r="3" spans="1:1" ht="35.25">
      <c r="A3" s="18" t="s">
        <v>20</v>
      </c>
    </row>
    <row r="4" spans="1:1" ht="26.25">
      <c r="A4" s="17"/>
    </row>
    <row r="5" spans="1:1" ht="20.25">
      <c r="A5" s="16"/>
    </row>
    <row r="7" spans="1:1" ht="30.75" customHeight="1"/>
    <row r="27" spans="4:4" ht="6.75" customHeight="1"/>
    <row r="30" spans="4:4">
      <c r="D30" s="15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Normal="100" zoomScaleSheetLayoutView="100" workbookViewId="0">
      <selection activeCell="A15" sqref="A15"/>
    </sheetView>
  </sheetViews>
  <sheetFormatPr defaultColWidth="9.140625" defaultRowHeight="15"/>
  <cols>
    <col min="1" max="1" width="23.140625" style="56" customWidth="1"/>
    <col min="2" max="2" width="6.85546875" style="56" bestFit="1" customWidth="1"/>
    <col min="3" max="3" width="7.140625" style="56" bestFit="1" customWidth="1"/>
    <col min="4" max="4" width="6.85546875" style="56" bestFit="1" customWidth="1"/>
    <col min="5" max="5" width="7.140625" style="56" customWidth="1"/>
    <col min="6" max="6" width="7" style="56" bestFit="1" customWidth="1"/>
    <col min="7" max="7" width="5.5703125" style="56" bestFit="1" customWidth="1"/>
    <col min="8" max="8" width="7.140625" style="56" bestFit="1" customWidth="1"/>
    <col min="9" max="9" width="5.5703125" style="56" bestFit="1" customWidth="1"/>
    <col min="10" max="10" width="7.140625" style="56" bestFit="1" customWidth="1"/>
    <col min="11" max="11" width="7" style="56" bestFit="1" customWidth="1"/>
    <col min="12" max="12" width="6.85546875" style="56" bestFit="1" customWidth="1"/>
    <col min="13" max="13" width="7.140625" style="56" bestFit="1" customWidth="1"/>
    <col min="14" max="14" width="8.140625" style="56" customWidth="1"/>
    <col min="15" max="15" width="7.140625" style="56" bestFit="1" customWidth="1"/>
    <col min="16" max="16" width="7.85546875" style="56" bestFit="1" customWidth="1"/>
    <col min="17" max="17" width="27.7109375" style="56" customWidth="1"/>
    <col min="18" max="16384" width="9.140625" style="56"/>
  </cols>
  <sheetData>
    <row r="1" spans="1:17" ht="41.25" customHeight="1" thickBot="1">
      <c r="A1" s="705" t="s">
        <v>368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6"/>
    </row>
    <row r="2" spans="1:17" ht="21" thickBot="1">
      <c r="A2" s="708">
        <v>2019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10"/>
    </row>
    <row r="3" spans="1:17" ht="35.25" customHeight="1">
      <c r="A3" s="620" t="s">
        <v>369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</row>
    <row r="4" spans="1:17" ht="15.75" customHeight="1">
      <c r="A4" s="623">
        <v>2019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5"/>
    </row>
    <row r="5" spans="1:17" ht="15.75" customHeight="1">
      <c r="A5" s="131" t="s">
        <v>198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3"/>
      <c r="P5" s="133"/>
      <c r="Q5" s="134" t="s">
        <v>199</v>
      </c>
    </row>
    <row r="6" spans="1:17" ht="15.75" customHeight="1" thickBot="1">
      <c r="A6" s="717" t="s">
        <v>149</v>
      </c>
      <c r="B6" s="721" t="s">
        <v>118</v>
      </c>
      <c r="C6" s="722"/>
      <c r="D6" s="722"/>
      <c r="E6" s="722"/>
      <c r="F6" s="722"/>
      <c r="G6" s="721" t="s">
        <v>117</v>
      </c>
      <c r="H6" s="722"/>
      <c r="I6" s="722"/>
      <c r="J6" s="722"/>
      <c r="K6" s="722"/>
      <c r="L6" s="721" t="s">
        <v>24</v>
      </c>
      <c r="M6" s="722"/>
      <c r="N6" s="722"/>
      <c r="O6" s="722"/>
      <c r="P6" s="722"/>
      <c r="Q6" s="719" t="s">
        <v>119</v>
      </c>
    </row>
    <row r="7" spans="1:17" ht="15.75" customHeight="1">
      <c r="A7" s="718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0"/>
    </row>
    <row r="8" spans="1:17" ht="15.75" customHeight="1" thickBot="1">
      <c r="A8" s="718"/>
      <c r="B8" s="732" t="s">
        <v>215</v>
      </c>
      <c r="C8" s="733"/>
      <c r="D8" s="733"/>
      <c r="E8" s="735" t="s">
        <v>131</v>
      </c>
      <c r="F8" s="738" t="s">
        <v>24</v>
      </c>
      <c r="G8" s="724" t="s">
        <v>215</v>
      </c>
      <c r="H8" s="725"/>
      <c r="I8" s="726"/>
      <c r="J8" s="735" t="s">
        <v>131</v>
      </c>
      <c r="K8" s="738" t="s">
        <v>24</v>
      </c>
      <c r="L8" s="724" t="s">
        <v>215</v>
      </c>
      <c r="M8" s="725"/>
      <c r="N8" s="726"/>
      <c r="O8" s="735" t="s">
        <v>131</v>
      </c>
      <c r="P8" s="738" t="s">
        <v>24</v>
      </c>
      <c r="Q8" s="720"/>
    </row>
    <row r="9" spans="1:17" ht="15.75" customHeight="1" thickBot="1">
      <c r="A9" s="718"/>
      <c r="B9" s="734"/>
      <c r="C9" s="734"/>
      <c r="D9" s="734"/>
      <c r="E9" s="736"/>
      <c r="F9" s="739"/>
      <c r="G9" s="727"/>
      <c r="H9" s="728"/>
      <c r="I9" s="729"/>
      <c r="J9" s="736"/>
      <c r="K9" s="739"/>
      <c r="L9" s="727"/>
      <c r="M9" s="728"/>
      <c r="N9" s="729"/>
      <c r="O9" s="736"/>
      <c r="P9" s="739"/>
      <c r="Q9" s="720"/>
    </row>
    <row r="10" spans="1:17" ht="15.75" customHeight="1" thickBot="1">
      <c r="A10" s="718"/>
      <c r="B10" s="147" t="s">
        <v>6</v>
      </c>
      <c r="C10" s="147" t="s">
        <v>7</v>
      </c>
      <c r="D10" s="402" t="s">
        <v>2</v>
      </c>
      <c r="E10" s="736"/>
      <c r="F10" s="739"/>
      <c r="G10" s="147" t="s">
        <v>6</v>
      </c>
      <c r="H10" s="147" t="s">
        <v>7</v>
      </c>
      <c r="I10" s="402" t="s">
        <v>2</v>
      </c>
      <c r="J10" s="736"/>
      <c r="K10" s="739"/>
      <c r="L10" s="147" t="s">
        <v>6</v>
      </c>
      <c r="M10" s="147" t="s">
        <v>7</v>
      </c>
      <c r="N10" s="402" t="s">
        <v>2</v>
      </c>
      <c r="O10" s="736"/>
      <c r="P10" s="739"/>
      <c r="Q10" s="720"/>
    </row>
    <row r="11" spans="1:17" ht="15.75" customHeight="1">
      <c r="A11" s="718"/>
      <c r="B11" s="95" t="s">
        <v>14</v>
      </c>
      <c r="C11" s="95" t="s">
        <v>15</v>
      </c>
      <c r="D11" s="95" t="s">
        <v>5</v>
      </c>
      <c r="E11" s="737"/>
      <c r="F11" s="739"/>
      <c r="G11" s="95" t="s">
        <v>14</v>
      </c>
      <c r="H11" s="95" t="s">
        <v>15</v>
      </c>
      <c r="I11" s="95" t="s">
        <v>5</v>
      </c>
      <c r="J11" s="737"/>
      <c r="K11" s="739"/>
      <c r="L11" s="95" t="s">
        <v>14</v>
      </c>
      <c r="M11" s="95" t="s">
        <v>15</v>
      </c>
      <c r="N11" s="95" t="s">
        <v>5</v>
      </c>
      <c r="O11" s="737"/>
      <c r="P11" s="739"/>
      <c r="Q11" s="720"/>
    </row>
    <row r="12" spans="1:17" ht="41.25" customHeight="1" thickBot="1">
      <c r="A12" s="273" t="s">
        <v>412</v>
      </c>
      <c r="B12" s="75">
        <v>25</v>
      </c>
      <c r="C12" s="75">
        <v>14</v>
      </c>
      <c r="D12" s="76">
        <f t="shared" ref="D12:D15" si="0">SUM(B12:C12)</f>
        <v>39</v>
      </c>
      <c r="E12" s="75">
        <v>55</v>
      </c>
      <c r="F12" s="76">
        <f t="shared" ref="F12:F15" si="1">D12+E12</f>
        <v>94</v>
      </c>
      <c r="G12" s="75">
        <v>19</v>
      </c>
      <c r="H12" s="75">
        <v>17</v>
      </c>
      <c r="I12" s="76">
        <f t="shared" ref="I12:I15" si="2">SUM(G12:H12)</f>
        <v>36</v>
      </c>
      <c r="J12" s="75">
        <v>99</v>
      </c>
      <c r="K12" s="76">
        <f t="shared" ref="K12:K15" si="3">I12+J12</f>
        <v>135</v>
      </c>
      <c r="L12" s="76">
        <f t="shared" ref="L12:M15" si="4">SUM(B12,G12)</f>
        <v>44</v>
      </c>
      <c r="M12" s="76">
        <f t="shared" si="4"/>
        <v>31</v>
      </c>
      <c r="N12" s="76">
        <f t="shared" ref="N12:N15" si="5">SUM(L12:M12)</f>
        <v>75</v>
      </c>
      <c r="O12" s="76">
        <f>SUM(E12,J12)</f>
        <v>154</v>
      </c>
      <c r="P12" s="76">
        <f t="shared" ref="P12:P15" si="6">N12+O12</f>
        <v>229</v>
      </c>
      <c r="Q12" s="274" t="s">
        <v>211</v>
      </c>
    </row>
    <row r="13" spans="1:17" ht="41.25" customHeight="1" thickBot="1">
      <c r="A13" s="155" t="s">
        <v>209</v>
      </c>
      <c r="B13" s="77">
        <v>341</v>
      </c>
      <c r="C13" s="77">
        <v>582</v>
      </c>
      <c r="D13" s="146">
        <f t="shared" si="0"/>
        <v>923</v>
      </c>
      <c r="E13" s="77">
        <v>236</v>
      </c>
      <c r="F13" s="146">
        <f t="shared" si="1"/>
        <v>1159</v>
      </c>
      <c r="G13" s="77">
        <v>245</v>
      </c>
      <c r="H13" s="77">
        <v>202</v>
      </c>
      <c r="I13" s="146">
        <f t="shared" si="2"/>
        <v>447</v>
      </c>
      <c r="J13" s="77">
        <v>646</v>
      </c>
      <c r="K13" s="146">
        <f t="shared" si="3"/>
        <v>1093</v>
      </c>
      <c r="L13" s="146">
        <f t="shared" si="4"/>
        <v>586</v>
      </c>
      <c r="M13" s="146">
        <f t="shared" si="4"/>
        <v>784</v>
      </c>
      <c r="N13" s="146">
        <f t="shared" si="5"/>
        <v>1370</v>
      </c>
      <c r="O13" s="146">
        <f>SUM(E13,J13)</f>
        <v>882</v>
      </c>
      <c r="P13" s="146">
        <f t="shared" si="6"/>
        <v>2252</v>
      </c>
      <c r="Q13" s="279" t="s">
        <v>212</v>
      </c>
    </row>
    <row r="14" spans="1:17" ht="41.25" customHeight="1" thickBot="1">
      <c r="A14" s="154" t="s">
        <v>413</v>
      </c>
      <c r="B14" s="93">
        <v>10</v>
      </c>
      <c r="C14" s="93">
        <v>8</v>
      </c>
      <c r="D14" s="145">
        <f t="shared" si="0"/>
        <v>18</v>
      </c>
      <c r="E14" s="93">
        <v>9</v>
      </c>
      <c r="F14" s="145">
        <f t="shared" si="1"/>
        <v>27</v>
      </c>
      <c r="G14" s="93">
        <v>3</v>
      </c>
      <c r="H14" s="93">
        <v>3</v>
      </c>
      <c r="I14" s="145">
        <f t="shared" si="2"/>
        <v>6</v>
      </c>
      <c r="J14" s="93">
        <v>12</v>
      </c>
      <c r="K14" s="145">
        <f t="shared" si="3"/>
        <v>18</v>
      </c>
      <c r="L14" s="145">
        <f>SUM(B14,G14)</f>
        <v>13</v>
      </c>
      <c r="M14" s="145">
        <f t="shared" si="4"/>
        <v>11</v>
      </c>
      <c r="N14" s="145">
        <f t="shared" si="5"/>
        <v>24</v>
      </c>
      <c r="O14" s="145">
        <f>SUM(E14,J14)</f>
        <v>21</v>
      </c>
      <c r="P14" s="145">
        <f t="shared" si="6"/>
        <v>45</v>
      </c>
      <c r="Q14" s="275" t="s">
        <v>213</v>
      </c>
    </row>
    <row r="15" spans="1:17" ht="41.25" customHeight="1">
      <c r="A15" s="155" t="s">
        <v>210</v>
      </c>
      <c r="B15" s="280">
        <v>996</v>
      </c>
      <c r="C15" s="280">
        <v>476</v>
      </c>
      <c r="D15" s="281">
        <f t="shared" si="0"/>
        <v>1472</v>
      </c>
      <c r="E15" s="280">
        <v>307</v>
      </c>
      <c r="F15" s="281">
        <f t="shared" si="1"/>
        <v>1779</v>
      </c>
      <c r="G15" s="280">
        <v>318</v>
      </c>
      <c r="H15" s="280">
        <v>174</v>
      </c>
      <c r="I15" s="281">
        <f t="shared" si="2"/>
        <v>492</v>
      </c>
      <c r="J15" s="280">
        <v>625</v>
      </c>
      <c r="K15" s="281">
        <f t="shared" si="3"/>
        <v>1117</v>
      </c>
      <c r="L15" s="281">
        <f t="shared" si="4"/>
        <v>1314</v>
      </c>
      <c r="M15" s="281">
        <f t="shared" si="4"/>
        <v>650</v>
      </c>
      <c r="N15" s="281">
        <f t="shared" si="5"/>
        <v>1964</v>
      </c>
      <c r="O15" s="281">
        <f>SUM(E15,J15)</f>
        <v>932</v>
      </c>
      <c r="P15" s="281">
        <f t="shared" si="6"/>
        <v>2896</v>
      </c>
      <c r="Q15" s="156" t="s">
        <v>214</v>
      </c>
    </row>
    <row r="16" spans="1:17" ht="35.25" customHeight="1">
      <c r="A16" s="276" t="s">
        <v>2</v>
      </c>
      <c r="B16" s="277">
        <f>SUM(B12:B15)</f>
        <v>1372</v>
      </c>
      <c r="C16" s="277">
        <f t="shared" ref="C16:P16" si="7">SUM(C12:C15)</f>
        <v>1080</v>
      </c>
      <c r="D16" s="277">
        <f t="shared" si="7"/>
        <v>2452</v>
      </c>
      <c r="E16" s="277">
        <f t="shared" si="7"/>
        <v>607</v>
      </c>
      <c r="F16" s="277">
        <f t="shared" si="7"/>
        <v>3059</v>
      </c>
      <c r="G16" s="277">
        <f t="shared" si="7"/>
        <v>585</v>
      </c>
      <c r="H16" s="277">
        <f t="shared" si="7"/>
        <v>396</v>
      </c>
      <c r="I16" s="277">
        <f>SUM(I12:I15)</f>
        <v>981</v>
      </c>
      <c r="J16" s="277">
        <f t="shared" si="7"/>
        <v>1382</v>
      </c>
      <c r="K16" s="277">
        <f t="shared" si="7"/>
        <v>2363</v>
      </c>
      <c r="L16" s="277">
        <f t="shared" si="7"/>
        <v>1957</v>
      </c>
      <c r="M16" s="277">
        <f t="shared" si="7"/>
        <v>1476</v>
      </c>
      <c r="N16" s="277">
        <f t="shared" si="7"/>
        <v>3433</v>
      </c>
      <c r="O16" s="277">
        <f t="shared" si="7"/>
        <v>1989</v>
      </c>
      <c r="P16" s="277">
        <f t="shared" si="7"/>
        <v>5422</v>
      </c>
      <c r="Q16" s="278" t="s">
        <v>5</v>
      </c>
    </row>
    <row r="17" spans="1:17">
      <c r="A17" s="730"/>
      <c r="B17" s="730"/>
      <c r="C17" s="730"/>
      <c r="D17" s="730"/>
      <c r="E17" s="730"/>
      <c r="F17" s="730"/>
      <c r="G17" s="730"/>
      <c r="H17" s="730"/>
      <c r="I17" s="731"/>
      <c r="J17" s="731"/>
      <c r="K17" s="731"/>
      <c r="L17" s="731"/>
      <c r="M17" s="731"/>
      <c r="N17" s="731"/>
      <c r="O17" s="731"/>
      <c r="P17" s="731"/>
      <c r="Q17" s="731"/>
    </row>
    <row r="18" spans="1:17" ht="28.5" customHeight="1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</sheetData>
  <mergeCells count="20"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</mergeCells>
  <printOptions horizontalCentered="1" verticalCentered="1"/>
  <pageMargins left="0" right="0" top="0" bottom="0" header="0" footer="0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rightToLeft="1" view="pageBreakPreview" zoomScaleNormal="100" zoomScaleSheetLayoutView="100" workbookViewId="0">
      <selection activeCell="D9" sqref="D9"/>
    </sheetView>
  </sheetViews>
  <sheetFormatPr defaultColWidth="8.7109375" defaultRowHeight="15.75"/>
  <cols>
    <col min="1" max="1" width="24" style="50" customWidth="1"/>
    <col min="2" max="3" width="8.7109375" style="50" customWidth="1"/>
    <col min="4" max="4" width="8.7109375" style="327" customWidth="1"/>
    <col min="5" max="6" width="8.7109375" style="50" customWidth="1"/>
    <col min="7" max="7" width="8.7109375" style="327" customWidth="1"/>
    <col min="8" max="9" width="8.7109375" style="50" customWidth="1"/>
    <col min="10" max="10" width="8.7109375" style="47" customWidth="1"/>
    <col min="11" max="11" width="26.140625" style="45" customWidth="1"/>
    <col min="12" max="256" width="9.140625" style="50" customWidth="1"/>
    <col min="257" max="257" width="22.7109375" style="50" customWidth="1"/>
    <col min="258" max="258" width="10.7109375" style="50" customWidth="1"/>
    <col min="259" max="16384" width="8.7109375" style="50"/>
  </cols>
  <sheetData>
    <row r="1" spans="1:12" s="48" customFormat="1" ht="42" customHeight="1">
      <c r="A1" s="740" t="s">
        <v>171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12" s="48" customFormat="1" ht="21.95" customHeight="1">
      <c r="A2" s="669" t="s">
        <v>437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</row>
    <row r="3" spans="1:12" s="48" customFormat="1" ht="36" customHeight="1">
      <c r="A3" s="687" t="s">
        <v>169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</row>
    <row r="4" spans="1:12" s="48" customFormat="1" ht="18" customHeight="1">
      <c r="A4" s="671" t="s">
        <v>437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</row>
    <row r="5" spans="1:12" s="48" customFormat="1">
      <c r="A5" s="63" t="s">
        <v>201</v>
      </c>
      <c r="B5" s="2"/>
      <c r="C5" s="2"/>
      <c r="D5" s="326"/>
      <c r="E5" s="2"/>
      <c r="F5" s="2"/>
      <c r="G5" s="326"/>
      <c r="H5" s="2"/>
      <c r="I5" s="2"/>
      <c r="J5" s="25"/>
      <c r="K5" s="64" t="s">
        <v>200</v>
      </c>
      <c r="L5" s="2"/>
    </row>
    <row r="6" spans="1:12" s="44" customFormat="1" ht="20.25" customHeight="1" thickBot="1">
      <c r="A6" s="688" t="s">
        <v>166</v>
      </c>
      <c r="B6" s="741">
        <v>2017</v>
      </c>
      <c r="C6" s="742"/>
      <c r="D6" s="743"/>
      <c r="E6" s="741">
        <v>2018</v>
      </c>
      <c r="F6" s="742"/>
      <c r="G6" s="743"/>
      <c r="H6" s="741">
        <v>2019</v>
      </c>
      <c r="I6" s="742"/>
      <c r="J6" s="743"/>
      <c r="K6" s="690" t="s">
        <v>172</v>
      </c>
    </row>
    <row r="7" spans="1:12" s="331" customFormat="1" ht="20.25" customHeight="1" thickBot="1">
      <c r="A7" s="673"/>
      <c r="B7" s="584" t="s">
        <v>6</v>
      </c>
      <c r="C7" s="220" t="s">
        <v>7</v>
      </c>
      <c r="D7" s="585" t="s">
        <v>2</v>
      </c>
      <c r="E7" s="584" t="s">
        <v>6</v>
      </c>
      <c r="F7" s="220" t="s">
        <v>7</v>
      </c>
      <c r="G7" s="585" t="s">
        <v>2</v>
      </c>
      <c r="H7" s="584" t="s">
        <v>6</v>
      </c>
      <c r="I7" s="220" t="s">
        <v>7</v>
      </c>
      <c r="J7" s="585" t="s">
        <v>2</v>
      </c>
      <c r="K7" s="681"/>
    </row>
    <row r="8" spans="1:12" s="44" customFormat="1" ht="20.25" customHeight="1">
      <c r="A8" s="689"/>
      <c r="B8" s="403" t="s">
        <v>14</v>
      </c>
      <c r="C8" s="404" t="s">
        <v>15</v>
      </c>
      <c r="D8" s="405" t="s">
        <v>5</v>
      </c>
      <c r="E8" s="403" t="s">
        <v>14</v>
      </c>
      <c r="F8" s="404" t="s">
        <v>15</v>
      </c>
      <c r="G8" s="405" t="s">
        <v>5</v>
      </c>
      <c r="H8" s="403" t="s">
        <v>14</v>
      </c>
      <c r="I8" s="404" t="s">
        <v>15</v>
      </c>
      <c r="J8" s="405" t="s">
        <v>5</v>
      </c>
      <c r="K8" s="691"/>
    </row>
    <row r="9" spans="1:12" ht="32.25" customHeight="1" thickBot="1">
      <c r="A9" s="236" t="s">
        <v>207</v>
      </c>
      <c r="B9" s="328">
        <v>124</v>
      </c>
      <c r="C9" s="328">
        <v>0</v>
      </c>
      <c r="D9" s="206">
        <f>B9+C9</f>
        <v>124</v>
      </c>
      <c r="E9" s="328">
        <v>239</v>
      </c>
      <c r="F9" s="328">
        <v>0</v>
      </c>
      <c r="G9" s="206">
        <f>E9+F9</f>
        <v>239</v>
      </c>
      <c r="H9" s="328">
        <v>31</v>
      </c>
      <c r="I9" s="328">
        <v>0</v>
      </c>
      <c r="J9" s="206">
        <f>H9+I9</f>
        <v>31</v>
      </c>
      <c r="K9" s="238" t="s">
        <v>208</v>
      </c>
    </row>
    <row r="10" spans="1:12" ht="32.25" customHeight="1">
      <c r="A10" s="237" t="s">
        <v>170</v>
      </c>
      <c r="B10" s="329">
        <v>419</v>
      </c>
      <c r="C10" s="329">
        <v>15</v>
      </c>
      <c r="D10" s="207">
        <f>B10+C10</f>
        <v>434</v>
      </c>
      <c r="E10" s="329">
        <v>93</v>
      </c>
      <c r="F10" s="329">
        <v>28</v>
      </c>
      <c r="G10" s="207">
        <f>E10+F10</f>
        <v>121</v>
      </c>
      <c r="H10" s="329">
        <v>892</v>
      </c>
      <c r="I10" s="329">
        <v>62</v>
      </c>
      <c r="J10" s="207">
        <f>H10+I10</f>
        <v>954</v>
      </c>
      <c r="K10" s="239" t="s">
        <v>112</v>
      </c>
    </row>
    <row r="11" spans="1:12" ht="32.25" customHeight="1">
      <c r="A11" s="241" t="s">
        <v>2</v>
      </c>
      <c r="B11" s="208">
        <f t="shared" ref="B11:J11" si="0">SUM(B9:B10)</f>
        <v>543</v>
      </c>
      <c r="C11" s="208">
        <f t="shared" si="0"/>
        <v>15</v>
      </c>
      <c r="D11" s="208">
        <f t="shared" si="0"/>
        <v>558</v>
      </c>
      <c r="E11" s="208">
        <f t="shared" si="0"/>
        <v>332</v>
      </c>
      <c r="F11" s="208">
        <f t="shared" si="0"/>
        <v>28</v>
      </c>
      <c r="G11" s="208">
        <f t="shared" si="0"/>
        <v>360</v>
      </c>
      <c r="H11" s="208">
        <f t="shared" si="0"/>
        <v>923</v>
      </c>
      <c r="I11" s="208">
        <f t="shared" si="0"/>
        <v>62</v>
      </c>
      <c r="J11" s="208">
        <f t="shared" si="0"/>
        <v>985</v>
      </c>
      <c r="K11" s="240" t="s">
        <v>5</v>
      </c>
    </row>
  </sheetData>
  <mergeCells count="9">
    <mergeCell ref="A1:K1"/>
    <mergeCell ref="A2:K2"/>
    <mergeCell ref="A3:K3"/>
    <mergeCell ref="A4:K4"/>
    <mergeCell ref="A6:A8"/>
    <mergeCell ref="K6:K8"/>
    <mergeCell ref="H6:J6"/>
    <mergeCell ref="E6:G6"/>
    <mergeCell ref="B6:D6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rightToLeft="1" view="pageBreakPreview" zoomScaleNormal="100" zoomScaleSheetLayoutView="100" workbookViewId="0">
      <selection activeCell="K10" sqref="K10"/>
    </sheetView>
  </sheetViews>
  <sheetFormatPr defaultColWidth="8.7109375" defaultRowHeight="15.75"/>
  <cols>
    <col min="1" max="1" width="19.28515625" style="50" customWidth="1"/>
    <col min="2" max="3" width="8.5703125" style="50" customWidth="1"/>
    <col min="4" max="7" width="8.5703125" style="47" customWidth="1"/>
    <col min="8" max="13" width="8.5703125" style="327" customWidth="1"/>
    <col min="14" max="14" width="19.28515625" style="45" customWidth="1"/>
    <col min="15" max="259" width="9.140625" style="50" customWidth="1"/>
    <col min="260" max="260" width="22.7109375" style="50" customWidth="1"/>
    <col min="261" max="261" width="10.7109375" style="50" customWidth="1"/>
    <col min="262" max="16384" width="8.7109375" style="50"/>
  </cols>
  <sheetData>
    <row r="1" spans="1:15" s="48" customFormat="1" ht="18">
      <c r="A1" s="744" t="s">
        <v>444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2" spans="1:15" s="48" customFormat="1" ht="20.25">
      <c r="A2" s="669" t="s">
        <v>433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1:15" s="48" customFormat="1">
      <c r="A3" s="687" t="s">
        <v>445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</row>
    <row r="4" spans="1:15" s="48" customFormat="1" ht="18" customHeight="1">
      <c r="A4" s="671" t="s">
        <v>433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1:15" s="48" customFormat="1">
      <c r="A5" s="63" t="s">
        <v>265</v>
      </c>
      <c r="B5" s="2"/>
      <c r="C5" s="2"/>
      <c r="D5" s="25"/>
      <c r="E5" s="25"/>
      <c r="F5" s="25"/>
      <c r="G5" s="25"/>
      <c r="H5" s="326"/>
      <c r="I5" s="326"/>
      <c r="J5" s="326"/>
      <c r="K5" s="326"/>
      <c r="L5" s="326"/>
      <c r="M5" s="326"/>
      <c r="N5" s="64" t="s">
        <v>202</v>
      </c>
      <c r="O5" s="2"/>
    </row>
    <row r="6" spans="1:15" s="44" customFormat="1" ht="27.75" customHeight="1" thickBot="1">
      <c r="A6" s="745" t="s">
        <v>168</v>
      </c>
      <c r="B6" s="749">
        <v>2016</v>
      </c>
      <c r="C6" s="750"/>
      <c r="D6" s="751"/>
      <c r="E6" s="749">
        <v>2017</v>
      </c>
      <c r="F6" s="750"/>
      <c r="G6" s="751"/>
      <c r="H6" s="752">
        <v>2018</v>
      </c>
      <c r="I6" s="753"/>
      <c r="J6" s="754"/>
      <c r="K6" s="752">
        <v>2019</v>
      </c>
      <c r="L6" s="753"/>
      <c r="M6" s="754"/>
      <c r="N6" s="680" t="s">
        <v>167</v>
      </c>
    </row>
    <row r="7" spans="1:15" s="44" customFormat="1" ht="16.5" customHeight="1" thickBot="1">
      <c r="A7" s="746"/>
      <c r="B7" s="345" t="s">
        <v>6</v>
      </c>
      <c r="C7" s="345" t="s">
        <v>7</v>
      </c>
      <c r="D7" s="345" t="s">
        <v>2</v>
      </c>
      <c r="E7" s="345" t="s">
        <v>6</v>
      </c>
      <c r="F7" s="345" t="s">
        <v>7</v>
      </c>
      <c r="G7" s="345" t="s">
        <v>2</v>
      </c>
      <c r="H7" s="345" t="s">
        <v>6</v>
      </c>
      <c r="I7" s="345" t="s">
        <v>7</v>
      </c>
      <c r="J7" s="345" t="s">
        <v>2</v>
      </c>
      <c r="K7" s="445" t="s">
        <v>6</v>
      </c>
      <c r="L7" s="445" t="s">
        <v>7</v>
      </c>
      <c r="M7" s="445" t="s">
        <v>2</v>
      </c>
      <c r="N7" s="681"/>
    </row>
    <row r="8" spans="1:15" s="44" customFormat="1" ht="16.5" customHeight="1">
      <c r="A8" s="747"/>
      <c r="B8" s="383" t="s">
        <v>14</v>
      </c>
      <c r="C8" s="383" t="s">
        <v>15</v>
      </c>
      <c r="D8" s="383" t="s">
        <v>5</v>
      </c>
      <c r="E8" s="383" t="s">
        <v>14</v>
      </c>
      <c r="F8" s="383" t="s">
        <v>15</v>
      </c>
      <c r="G8" s="383" t="s">
        <v>5</v>
      </c>
      <c r="H8" s="383" t="s">
        <v>14</v>
      </c>
      <c r="I8" s="383" t="s">
        <v>15</v>
      </c>
      <c r="J8" s="383" t="s">
        <v>5</v>
      </c>
      <c r="K8" s="383" t="s">
        <v>14</v>
      </c>
      <c r="L8" s="383" t="s">
        <v>15</v>
      </c>
      <c r="M8" s="383" t="s">
        <v>5</v>
      </c>
      <c r="N8" s="748"/>
    </row>
    <row r="9" spans="1:15" ht="27.75" customHeight="1" thickBot="1">
      <c r="A9" s="158" t="s">
        <v>446</v>
      </c>
      <c r="B9" s="143">
        <v>15</v>
      </c>
      <c r="C9" s="143">
        <v>0</v>
      </c>
      <c r="D9" s="144">
        <f>B9+C9</f>
        <v>15</v>
      </c>
      <c r="E9" s="282">
        <v>29</v>
      </c>
      <c r="F9" s="282">
        <v>0</v>
      </c>
      <c r="G9" s="249">
        <f>SUM(E9:F9)</f>
        <v>29</v>
      </c>
      <c r="H9" s="282">
        <v>25</v>
      </c>
      <c r="I9" s="282">
        <v>1</v>
      </c>
      <c r="J9" s="330">
        <f>SUM(H9:I9)</f>
        <v>26</v>
      </c>
      <c r="K9" s="282">
        <v>61</v>
      </c>
      <c r="L9" s="282">
        <v>3</v>
      </c>
      <c r="M9" s="333">
        <f>SUM(K9:L9)</f>
        <v>64</v>
      </c>
      <c r="N9" s="159">
        <v>-19</v>
      </c>
    </row>
    <row r="10" spans="1:15" ht="27.75" customHeight="1" thickBot="1">
      <c r="A10" s="157" t="s">
        <v>295</v>
      </c>
      <c r="B10" s="73">
        <v>170</v>
      </c>
      <c r="C10" s="73">
        <v>6</v>
      </c>
      <c r="D10" s="209">
        <f t="shared" ref="D10:D13" si="0">B10+C10</f>
        <v>176</v>
      </c>
      <c r="E10" s="283">
        <v>278</v>
      </c>
      <c r="F10" s="283">
        <v>9</v>
      </c>
      <c r="G10" s="250">
        <f t="shared" ref="G10:G13" si="1">SUM(E10:F10)</f>
        <v>287</v>
      </c>
      <c r="H10" s="283">
        <v>183</v>
      </c>
      <c r="I10" s="283">
        <v>16</v>
      </c>
      <c r="J10" s="334">
        <f t="shared" ref="J10:J13" si="2">SUM(H10:I10)</f>
        <v>199</v>
      </c>
      <c r="K10" s="283">
        <v>451</v>
      </c>
      <c r="L10" s="283">
        <v>34</v>
      </c>
      <c r="M10" s="334">
        <f t="shared" ref="M10:M13" si="3">SUM(K10:L10)</f>
        <v>485</v>
      </c>
      <c r="N10" s="160" t="s">
        <v>295</v>
      </c>
    </row>
    <row r="11" spans="1:15" ht="27.75" customHeight="1" thickBot="1">
      <c r="A11" s="210" t="s">
        <v>126</v>
      </c>
      <c r="B11" s="65">
        <v>92</v>
      </c>
      <c r="C11" s="65">
        <v>3</v>
      </c>
      <c r="D11" s="88">
        <f t="shared" si="0"/>
        <v>95</v>
      </c>
      <c r="E11" s="284">
        <v>124</v>
      </c>
      <c r="F11" s="284">
        <v>4</v>
      </c>
      <c r="G11" s="249">
        <f t="shared" si="1"/>
        <v>128</v>
      </c>
      <c r="H11" s="282">
        <v>58</v>
      </c>
      <c r="I11" s="282">
        <v>8</v>
      </c>
      <c r="J11" s="333">
        <f t="shared" si="2"/>
        <v>66</v>
      </c>
      <c r="K11" s="282">
        <v>242</v>
      </c>
      <c r="L11" s="282">
        <v>14</v>
      </c>
      <c r="M11" s="333">
        <f t="shared" si="3"/>
        <v>256</v>
      </c>
      <c r="N11" s="211" t="s">
        <v>126</v>
      </c>
    </row>
    <row r="12" spans="1:15" ht="27.75" customHeight="1" thickBot="1">
      <c r="A12" s="157" t="s">
        <v>127</v>
      </c>
      <c r="B12" s="73">
        <v>52</v>
      </c>
      <c r="C12" s="73">
        <v>3</v>
      </c>
      <c r="D12" s="209">
        <f t="shared" si="0"/>
        <v>55</v>
      </c>
      <c r="E12" s="283">
        <v>70</v>
      </c>
      <c r="F12" s="283">
        <v>1</v>
      </c>
      <c r="G12" s="250">
        <f t="shared" si="1"/>
        <v>71</v>
      </c>
      <c r="H12" s="283">
        <v>38</v>
      </c>
      <c r="I12" s="283">
        <v>3</v>
      </c>
      <c r="J12" s="334">
        <f t="shared" si="2"/>
        <v>41</v>
      </c>
      <c r="K12" s="283">
        <v>105</v>
      </c>
      <c r="L12" s="283">
        <v>7</v>
      </c>
      <c r="M12" s="334">
        <f t="shared" si="3"/>
        <v>112</v>
      </c>
      <c r="N12" s="160" t="s">
        <v>127</v>
      </c>
    </row>
    <row r="13" spans="1:15" ht="27.75" customHeight="1">
      <c r="A13" s="212" t="s">
        <v>128</v>
      </c>
      <c r="B13" s="213">
        <v>37</v>
      </c>
      <c r="C13" s="213">
        <v>1</v>
      </c>
      <c r="D13" s="214">
        <f t="shared" si="0"/>
        <v>38</v>
      </c>
      <c r="E13" s="285">
        <v>42</v>
      </c>
      <c r="F13" s="285">
        <v>1</v>
      </c>
      <c r="G13" s="262">
        <f t="shared" si="1"/>
        <v>43</v>
      </c>
      <c r="H13" s="559">
        <v>28</v>
      </c>
      <c r="I13" s="559">
        <v>0</v>
      </c>
      <c r="J13" s="335">
        <f t="shared" si="2"/>
        <v>28</v>
      </c>
      <c r="K13" s="559">
        <v>64</v>
      </c>
      <c r="L13" s="559">
        <v>4</v>
      </c>
      <c r="M13" s="335">
        <f t="shared" si="3"/>
        <v>68</v>
      </c>
      <c r="N13" s="215" t="s">
        <v>129</v>
      </c>
    </row>
    <row r="14" spans="1:15" ht="27.75" customHeight="1">
      <c r="A14" s="406" t="s">
        <v>2</v>
      </c>
      <c r="B14" s="216">
        <f t="shared" ref="B14:D14" si="4">SUM(B9:B13)</f>
        <v>366</v>
      </c>
      <c r="C14" s="216">
        <f t="shared" si="4"/>
        <v>13</v>
      </c>
      <c r="D14" s="216">
        <f t="shared" si="4"/>
        <v>379</v>
      </c>
      <c r="E14" s="251">
        <f>SUM(E9:E13)</f>
        <v>543</v>
      </c>
      <c r="F14" s="251">
        <f t="shared" ref="F14:L14" si="5">SUM(F9:F13)</f>
        <v>15</v>
      </c>
      <c r="G14" s="216">
        <f t="shared" si="5"/>
        <v>558</v>
      </c>
      <c r="H14" s="332">
        <f t="shared" si="5"/>
        <v>332</v>
      </c>
      <c r="I14" s="332">
        <f t="shared" si="5"/>
        <v>28</v>
      </c>
      <c r="J14" s="332">
        <f t="shared" si="5"/>
        <v>360</v>
      </c>
      <c r="K14" s="332">
        <f t="shared" si="5"/>
        <v>923</v>
      </c>
      <c r="L14" s="332">
        <f t="shared" si="5"/>
        <v>62</v>
      </c>
      <c r="M14" s="332">
        <f>SUM(M9:M13)</f>
        <v>985</v>
      </c>
      <c r="N14" s="217" t="s">
        <v>5</v>
      </c>
    </row>
  </sheetData>
  <mergeCells count="10">
    <mergeCell ref="A1:N1"/>
    <mergeCell ref="A2:N2"/>
    <mergeCell ref="A3:N3"/>
    <mergeCell ref="A4:N4"/>
    <mergeCell ref="A6:A8"/>
    <mergeCell ref="N6:N8"/>
    <mergeCell ref="B6:D6"/>
    <mergeCell ref="E6:G6"/>
    <mergeCell ref="H6:J6"/>
    <mergeCell ref="K6:M6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tabSelected="1" view="pageBreakPreview" zoomScaleNormal="100" zoomScaleSheetLayoutView="100" workbookViewId="0">
      <selection activeCell="B27" sqref="B27"/>
    </sheetView>
  </sheetViews>
  <sheetFormatPr defaultColWidth="9.140625" defaultRowHeight="12.75"/>
  <cols>
    <col min="1" max="1" width="18.42578125" style="7" customWidth="1"/>
    <col min="2" max="6" width="11" style="7" customWidth="1"/>
    <col min="7" max="7" width="18" style="7" customWidth="1"/>
    <col min="8" max="8" width="6.5703125" style="7" bestFit="1" customWidth="1"/>
    <col min="9" max="9" width="14.85546875" style="7" customWidth="1"/>
    <col min="10" max="10" width="19.7109375" style="7" customWidth="1"/>
    <col min="11" max="16384" width="9.140625" style="7"/>
  </cols>
  <sheetData>
    <row r="1" spans="1:10" ht="18">
      <c r="A1" s="755" t="s">
        <v>370</v>
      </c>
      <c r="B1" s="755"/>
      <c r="C1" s="755"/>
      <c r="D1" s="755"/>
      <c r="E1" s="755"/>
      <c r="F1" s="755"/>
      <c r="G1" s="755"/>
      <c r="H1" s="161"/>
      <c r="I1" s="161"/>
      <c r="J1" s="161"/>
    </row>
    <row r="2" spans="1:10" ht="20.25">
      <c r="A2" s="756" t="s">
        <v>436</v>
      </c>
      <c r="B2" s="756"/>
      <c r="C2" s="756"/>
      <c r="D2" s="756"/>
      <c r="E2" s="756"/>
      <c r="F2" s="756"/>
      <c r="G2" s="756"/>
      <c r="H2" s="162"/>
      <c r="I2" s="162"/>
      <c r="J2" s="162"/>
    </row>
    <row r="3" spans="1:10" ht="15.75">
      <c r="A3" s="757" t="s">
        <v>258</v>
      </c>
      <c r="B3" s="757"/>
      <c r="C3" s="757"/>
      <c r="D3" s="757"/>
      <c r="E3" s="757"/>
      <c r="F3" s="757"/>
      <c r="G3" s="757"/>
      <c r="H3" s="163"/>
      <c r="I3" s="163"/>
      <c r="J3" s="163"/>
    </row>
    <row r="4" spans="1:10" ht="15.75">
      <c r="A4" s="758" t="s">
        <v>436</v>
      </c>
      <c r="B4" s="758"/>
      <c r="C4" s="758"/>
      <c r="D4" s="758"/>
      <c r="E4" s="758"/>
      <c r="F4" s="758"/>
      <c r="G4" s="758"/>
      <c r="H4" s="164"/>
      <c r="I4" s="164"/>
      <c r="J4" s="164"/>
    </row>
    <row r="5" spans="1:10" ht="15.75">
      <c r="A5" s="79" t="s">
        <v>266</v>
      </c>
      <c r="B5" s="179"/>
      <c r="C5" s="179"/>
      <c r="D5" s="179"/>
      <c r="E5" s="179"/>
      <c r="F5" s="179"/>
      <c r="G5" s="165" t="s">
        <v>203</v>
      </c>
    </row>
    <row r="6" spans="1:10" ht="42.75" customHeight="1">
      <c r="A6" s="306" t="s">
        <v>262</v>
      </c>
      <c r="B6" s="166">
        <v>2015</v>
      </c>
      <c r="C6" s="224">
        <v>2016</v>
      </c>
      <c r="D6" s="166">
        <v>2017</v>
      </c>
      <c r="E6" s="224">
        <v>2018</v>
      </c>
      <c r="F6" s="224">
        <v>2019</v>
      </c>
      <c r="G6" s="307" t="s">
        <v>477</v>
      </c>
    </row>
    <row r="7" spans="1:10" ht="25.5" customHeight="1" thickBot="1">
      <c r="A7" s="170" t="s">
        <v>25</v>
      </c>
      <c r="B7" s="180">
        <v>1965</v>
      </c>
      <c r="C7" s="225">
        <v>2189</v>
      </c>
      <c r="D7" s="225">
        <v>2011</v>
      </c>
      <c r="E7" s="225">
        <v>3278</v>
      </c>
      <c r="F7" s="225">
        <v>2427</v>
      </c>
      <c r="G7" s="173" t="s">
        <v>44</v>
      </c>
    </row>
    <row r="8" spans="1:10" ht="25.5" customHeight="1" thickBot="1">
      <c r="A8" s="171" t="s">
        <v>26</v>
      </c>
      <c r="B8" s="181">
        <v>8276</v>
      </c>
      <c r="C8" s="226">
        <v>9158</v>
      </c>
      <c r="D8" s="226">
        <v>8580</v>
      </c>
      <c r="E8" s="226">
        <v>13145</v>
      </c>
      <c r="F8" s="226">
        <v>9775</v>
      </c>
      <c r="G8" s="174" t="s">
        <v>45</v>
      </c>
    </row>
    <row r="9" spans="1:10" ht="25.5" customHeight="1" thickBot="1">
      <c r="A9" s="172" t="s">
        <v>27</v>
      </c>
      <c r="B9" s="182">
        <v>315</v>
      </c>
      <c r="C9" s="227">
        <v>361</v>
      </c>
      <c r="D9" s="227">
        <v>325</v>
      </c>
      <c r="E9" s="227">
        <v>497</v>
      </c>
      <c r="F9" s="227">
        <v>373</v>
      </c>
      <c r="G9" s="175" t="s">
        <v>46</v>
      </c>
    </row>
    <row r="10" spans="1:10" ht="25.5" customHeight="1" thickBot="1">
      <c r="A10" s="171" t="s">
        <v>414</v>
      </c>
      <c r="B10" s="181">
        <v>1074</v>
      </c>
      <c r="C10" s="226">
        <v>1239</v>
      </c>
      <c r="D10" s="226">
        <v>953</v>
      </c>
      <c r="E10" s="226">
        <v>1657</v>
      </c>
      <c r="F10" s="226">
        <v>1253</v>
      </c>
      <c r="G10" s="176" t="s">
        <v>132</v>
      </c>
    </row>
    <row r="11" spans="1:10" ht="25.5" customHeight="1" thickBot="1">
      <c r="A11" s="172" t="s">
        <v>133</v>
      </c>
      <c r="B11" s="182">
        <v>621</v>
      </c>
      <c r="C11" s="227">
        <v>653</v>
      </c>
      <c r="D11" s="227">
        <v>742</v>
      </c>
      <c r="E11" s="227">
        <v>1087</v>
      </c>
      <c r="F11" s="227">
        <v>808</v>
      </c>
      <c r="G11" s="177" t="s">
        <v>134</v>
      </c>
    </row>
    <row r="12" spans="1:10" ht="25.5" customHeight="1" thickBot="1">
      <c r="A12" s="171" t="s">
        <v>28</v>
      </c>
      <c r="B12" s="181">
        <v>125</v>
      </c>
      <c r="C12" s="226">
        <v>100</v>
      </c>
      <c r="D12" s="226">
        <v>73</v>
      </c>
      <c r="E12" s="226">
        <v>114</v>
      </c>
      <c r="F12" s="226">
        <v>92</v>
      </c>
      <c r="G12" s="174" t="s">
        <v>47</v>
      </c>
    </row>
    <row r="13" spans="1:10" ht="25.5" customHeight="1" thickBot="1">
      <c r="A13" s="172" t="s">
        <v>135</v>
      </c>
      <c r="B13" s="182">
        <v>46</v>
      </c>
      <c r="C13" s="227">
        <v>66</v>
      </c>
      <c r="D13" s="227">
        <v>0</v>
      </c>
      <c r="E13" s="227">
        <v>8</v>
      </c>
      <c r="F13" s="227">
        <v>7</v>
      </c>
      <c r="G13" s="177" t="s">
        <v>136</v>
      </c>
    </row>
    <row r="14" spans="1:10" ht="25.5" customHeight="1" thickBot="1">
      <c r="A14" s="171" t="s">
        <v>137</v>
      </c>
      <c r="B14" s="181">
        <v>20</v>
      </c>
      <c r="C14" s="226">
        <v>24</v>
      </c>
      <c r="D14" s="226">
        <v>0</v>
      </c>
      <c r="E14" s="226">
        <v>2</v>
      </c>
      <c r="F14" s="226">
        <v>2</v>
      </c>
      <c r="G14" s="176" t="s">
        <v>138</v>
      </c>
    </row>
    <row r="15" spans="1:10" ht="25.5" customHeight="1" thickBot="1">
      <c r="A15" s="172" t="s">
        <v>139</v>
      </c>
      <c r="B15" s="182">
        <v>3</v>
      </c>
      <c r="C15" s="227">
        <v>5</v>
      </c>
      <c r="D15" s="227">
        <v>0</v>
      </c>
      <c r="E15" s="227">
        <v>0</v>
      </c>
      <c r="F15" s="227">
        <v>0</v>
      </c>
      <c r="G15" s="177" t="s">
        <v>140</v>
      </c>
    </row>
    <row r="16" spans="1:10" ht="25.5" customHeight="1" thickBot="1">
      <c r="A16" s="171" t="s">
        <v>263</v>
      </c>
      <c r="B16" s="181">
        <v>2</v>
      </c>
      <c r="C16" s="226">
        <v>0</v>
      </c>
      <c r="D16" s="226">
        <v>0</v>
      </c>
      <c r="E16" s="226">
        <v>0</v>
      </c>
      <c r="F16" s="226">
        <v>0</v>
      </c>
      <c r="G16" s="176" t="s">
        <v>141</v>
      </c>
    </row>
    <row r="17" spans="1:7" ht="25.5" customHeight="1" thickBot="1">
      <c r="A17" s="256" t="s">
        <v>226</v>
      </c>
      <c r="B17" s="255">
        <v>0</v>
      </c>
      <c r="C17" s="254">
        <v>0</v>
      </c>
      <c r="D17" s="254">
        <v>390</v>
      </c>
      <c r="E17" s="254">
        <v>570</v>
      </c>
      <c r="F17" s="254">
        <v>468</v>
      </c>
      <c r="G17" s="253" t="s">
        <v>228</v>
      </c>
    </row>
    <row r="18" spans="1:7" ht="25.5" customHeight="1" thickBot="1">
      <c r="A18" s="257" t="s">
        <v>227</v>
      </c>
      <c r="B18" s="260">
        <v>0</v>
      </c>
      <c r="C18" s="259">
        <v>0</v>
      </c>
      <c r="D18" s="259">
        <v>347</v>
      </c>
      <c r="E18" s="259">
        <v>562</v>
      </c>
      <c r="F18" s="259">
        <v>401</v>
      </c>
      <c r="G18" s="258" t="s">
        <v>229</v>
      </c>
    </row>
    <row r="19" spans="1:7" ht="25.5" customHeight="1">
      <c r="A19" s="261" t="s">
        <v>415</v>
      </c>
      <c r="B19" s="183">
        <v>1553</v>
      </c>
      <c r="C19" s="228">
        <v>259</v>
      </c>
      <c r="D19" s="228">
        <v>4423</v>
      </c>
      <c r="E19" s="228">
        <v>313</v>
      </c>
      <c r="F19" s="228">
        <v>321</v>
      </c>
      <c r="G19" s="178" t="s">
        <v>142</v>
      </c>
    </row>
    <row r="20" spans="1:7" ht="25.5" customHeight="1">
      <c r="A20" s="169" t="s">
        <v>2</v>
      </c>
      <c r="B20" s="168">
        <f t="shared" ref="B20" si="0">SUM(B7:B19)</f>
        <v>14000</v>
      </c>
      <c r="C20" s="168">
        <f>SUM(C7:C19)</f>
        <v>14054</v>
      </c>
      <c r="D20" s="168">
        <f>SUM(D7:D19)</f>
        <v>17844</v>
      </c>
      <c r="E20" s="168">
        <f>SUM(E7:E19)</f>
        <v>21233</v>
      </c>
      <c r="F20" s="168">
        <f>SUM(F7:F19)</f>
        <v>15927</v>
      </c>
      <c r="G20" s="167" t="s">
        <v>5</v>
      </c>
    </row>
    <row r="21" spans="1:7" ht="51.75" customHeight="1">
      <c r="A21" s="759" t="s">
        <v>476</v>
      </c>
      <c r="B21" s="759"/>
      <c r="C21" s="759"/>
      <c r="D21" s="832" t="s">
        <v>478</v>
      </c>
      <c r="E21" s="832"/>
      <c r="F21" s="832"/>
      <c r="G21" s="832"/>
    </row>
  </sheetData>
  <mergeCells count="6">
    <mergeCell ref="A1:G1"/>
    <mergeCell ref="A2:G2"/>
    <mergeCell ref="A3:G3"/>
    <mergeCell ref="A4:G4"/>
    <mergeCell ref="A21:C21"/>
    <mergeCell ref="D21:G21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view="pageBreakPreview" topLeftCell="A7" zoomScaleNormal="100" zoomScaleSheetLayoutView="100" workbookViewId="0">
      <selection activeCell="A25" sqref="A25"/>
    </sheetView>
  </sheetViews>
  <sheetFormatPr defaultColWidth="9.140625" defaultRowHeight="15"/>
  <cols>
    <col min="1" max="1" width="19.5703125" style="56" customWidth="1"/>
    <col min="2" max="16" width="7.5703125" style="56" customWidth="1"/>
    <col min="17" max="17" width="23" style="56" customWidth="1"/>
    <col min="18" max="16384" width="9.140625" style="56"/>
  </cols>
  <sheetData>
    <row r="1" spans="1:17" ht="18">
      <c r="A1" s="755" t="s">
        <v>371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</row>
    <row r="2" spans="1:17" ht="20.25">
      <c r="A2" s="756" t="s">
        <v>436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</row>
    <row r="3" spans="1:17" ht="35.25" customHeight="1">
      <c r="A3" s="763" t="s">
        <v>264</v>
      </c>
      <c r="B3" s="763"/>
      <c r="C3" s="763"/>
      <c r="D3" s="763"/>
      <c r="E3" s="763"/>
      <c r="F3" s="763"/>
      <c r="G3" s="763"/>
      <c r="H3" s="764"/>
      <c r="I3" s="764"/>
      <c r="J3" s="764"/>
      <c r="K3" s="764"/>
      <c r="L3" s="764"/>
      <c r="M3" s="764"/>
      <c r="N3" s="764"/>
      <c r="O3" s="764"/>
      <c r="P3" s="764"/>
      <c r="Q3" s="764"/>
    </row>
    <row r="4" spans="1:17" ht="15.75">
      <c r="A4" s="758" t="s">
        <v>436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</row>
    <row r="5" spans="1:17" ht="15.75">
      <c r="A5" s="79" t="s">
        <v>267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197" t="s">
        <v>204</v>
      </c>
    </row>
    <row r="6" spans="1:17" ht="21" customHeight="1">
      <c r="A6" s="765" t="s">
        <v>447</v>
      </c>
      <c r="B6" s="771">
        <v>2015</v>
      </c>
      <c r="C6" s="772"/>
      <c r="D6" s="773"/>
      <c r="E6" s="771">
        <v>2016</v>
      </c>
      <c r="F6" s="772"/>
      <c r="G6" s="773"/>
      <c r="H6" s="771">
        <v>2017</v>
      </c>
      <c r="I6" s="772"/>
      <c r="J6" s="773"/>
      <c r="K6" s="771" t="s">
        <v>372</v>
      </c>
      <c r="L6" s="772"/>
      <c r="M6" s="773"/>
      <c r="N6" s="771" t="s">
        <v>434</v>
      </c>
      <c r="O6" s="772"/>
      <c r="P6" s="773"/>
      <c r="Q6" s="768" t="s">
        <v>448</v>
      </c>
    </row>
    <row r="7" spans="1:17" ht="16.5" customHeight="1">
      <c r="A7" s="766"/>
      <c r="B7" s="190" t="s">
        <v>6</v>
      </c>
      <c r="C7" s="190" t="s">
        <v>7</v>
      </c>
      <c r="D7" s="190" t="s">
        <v>2</v>
      </c>
      <c r="E7" s="190" t="s">
        <v>6</v>
      </c>
      <c r="F7" s="190" t="s">
        <v>7</v>
      </c>
      <c r="G7" s="190" t="s">
        <v>2</v>
      </c>
      <c r="H7" s="190" t="s">
        <v>6</v>
      </c>
      <c r="I7" s="190" t="s">
        <v>7</v>
      </c>
      <c r="J7" s="190" t="s">
        <v>2</v>
      </c>
      <c r="K7" s="190" t="s">
        <v>6</v>
      </c>
      <c r="L7" s="190" t="s">
        <v>7</v>
      </c>
      <c r="M7" s="190" t="s">
        <v>2</v>
      </c>
      <c r="N7" s="190" t="s">
        <v>6</v>
      </c>
      <c r="O7" s="190" t="s">
        <v>7</v>
      </c>
      <c r="P7" s="190" t="s">
        <v>2</v>
      </c>
      <c r="Q7" s="769"/>
    </row>
    <row r="8" spans="1:17" ht="16.5" customHeight="1">
      <c r="A8" s="767"/>
      <c r="B8" s="302" t="s">
        <v>14</v>
      </c>
      <c r="C8" s="302" t="s">
        <v>15</v>
      </c>
      <c r="D8" s="302" t="s">
        <v>5</v>
      </c>
      <c r="E8" s="302" t="s">
        <v>14</v>
      </c>
      <c r="F8" s="302" t="s">
        <v>15</v>
      </c>
      <c r="G8" s="302" t="s">
        <v>5</v>
      </c>
      <c r="H8" s="302" t="s">
        <v>14</v>
      </c>
      <c r="I8" s="302" t="s">
        <v>15</v>
      </c>
      <c r="J8" s="302" t="s">
        <v>5</v>
      </c>
      <c r="K8" s="302" t="s">
        <v>14</v>
      </c>
      <c r="L8" s="302" t="s">
        <v>15</v>
      </c>
      <c r="M8" s="302" t="s">
        <v>5</v>
      </c>
      <c r="N8" s="302" t="s">
        <v>14</v>
      </c>
      <c r="O8" s="302" t="s">
        <v>15</v>
      </c>
      <c r="P8" s="302" t="s">
        <v>5</v>
      </c>
      <c r="Q8" s="770"/>
    </row>
    <row r="9" spans="1:17" ht="24" customHeight="1" thickBot="1">
      <c r="A9" s="191" t="s">
        <v>120</v>
      </c>
      <c r="B9" s="298" t="s">
        <v>251</v>
      </c>
      <c r="C9" s="188">
        <v>473</v>
      </c>
      <c r="D9" s="189">
        <f>SUM(B9:C9)</f>
        <v>473</v>
      </c>
      <c r="E9" s="298" t="s">
        <v>251</v>
      </c>
      <c r="F9" s="188">
        <v>445</v>
      </c>
      <c r="G9" s="189">
        <f>SUM(E9:F9)</f>
        <v>445</v>
      </c>
      <c r="H9" s="298" t="s">
        <v>251</v>
      </c>
      <c r="I9" s="188">
        <v>405</v>
      </c>
      <c r="J9" s="189">
        <f>SUM(H9:I9)</f>
        <v>405</v>
      </c>
      <c r="K9" s="407">
        <v>0</v>
      </c>
      <c r="L9" s="407">
        <v>266</v>
      </c>
      <c r="M9" s="336">
        <f>SUM(K9:L9)</f>
        <v>266</v>
      </c>
      <c r="N9" s="407">
        <v>0</v>
      </c>
      <c r="O9" s="407">
        <v>263</v>
      </c>
      <c r="P9" s="336">
        <f>SUM(N9:O9)</f>
        <v>263</v>
      </c>
      <c r="Q9" s="301" t="s">
        <v>143</v>
      </c>
    </row>
    <row r="10" spans="1:17" ht="24" customHeight="1" thickBot="1">
      <c r="A10" s="192" t="s">
        <v>121</v>
      </c>
      <c r="B10" s="299" t="s">
        <v>251</v>
      </c>
      <c r="C10" s="185">
        <v>1188</v>
      </c>
      <c r="D10" s="186">
        <f t="shared" ref="D10:D21" si="0">SUM(B10:C10)</f>
        <v>1188</v>
      </c>
      <c r="E10" s="299" t="s">
        <v>251</v>
      </c>
      <c r="F10" s="185">
        <v>1192</v>
      </c>
      <c r="G10" s="186">
        <f t="shared" ref="G10:G21" si="1">SUM(E10:F10)</f>
        <v>1192</v>
      </c>
      <c r="H10" s="299" t="s">
        <v>251</v>
      </c>
      <c r="I10" s="185">
        <v>1294</v>
      </c>
      <c r="J10" s="186">
        <f t="shared" ref="J10:J21" si="2">SUM(H10:I10)</f>
        <v>1294</v>
      </c>
      <c r="K10" s="408">
        <v>0</v>
      </c>
      <c r="L10" s="408">
        <v>1124</v>
      </c>
      <c r="M10" s="337">
        <f>SUM(K10:L10)</f>
        <v>1124</v>
      </c>
      <c r="N10" s="589">
        <v>0</v>
      </c>
      <c r="O10" s="589">
        <v>1109</v>
      </c>
      <c r="P10" s="337">
        <f t="shared" ref="P10:P21" si="3">SUM(N10:O10)</f>
        <v>1109</v>
      </c>
      <c r="Q10" s="303" t="s">
        <v>155</v>
      </c>
    </row>
    <row r="11" spans="1:17" ht="24" customHeight="1" thickBot="1">
      <c r="A11" s="193" t="s">
        <v>122</v>
      </c>
      <c r="B11" s="187">
        <v>728</v>
      </c>
      <c r="C11" s="187">
        <v>90</v>
      </c>
      <c r="D11" s="184">
        <f t="shared" si="0"/>
        <v>818</v>
      </c>
      <c r="E11" s="187">
        <v>860</v>
      </c>
      <c r="F11" s="187">
        <v>55</v>
      </c>
      <c r="G11" s="184">
        <f t="shared" si="1"/>
        <v>915</v>
      </c>
      <c r="H11" s="187">
        <v>872</v>
      </c>
      <c r="I11" s="187">
        <v>39</v>
      </c>
      <c r="J11" s="184">
        <f t="shared" si="2"/>
        <v>911</v>
      </c>
      <c r="K11" s="409">
        <v>860</v>
      </c>
      <c r="L11" s="409">
        <v>28</v>
      </c>
      <c r="M11" s="336">
        <f t="shared" ref="M11:M21" si="4">SUM(K11:L11)</f>
        <v>888</v>
      </c>
      <c r="N11" s="407">
        <v>830</v>
      </c>
      <c r="O11" s="407">
        <v>41</v>
      </c>
      <c r="P11" s="336">
        <f t="shared" si="3"/>
        <v>871</v>
      </c>
      <c r="Q11" s="304" t="s">
        <v>156</v>
      </c>
    </row>
    <row r="12" spans="1:17" ht="26.25" thickBot="1">
      <c r="A12" s="192" t="s">
        <v>416</v>
      </c>
      <c r="B12" s="185">
        <v>501</v>
      </c>
      <c r="C12" s="185">
        <v>458</v>
      </c>
      <c r="D12" s="186">
        <f t="shared" si="0"/>
        <v>959</v>
      </c>
      <c r="E12" s="185">
        <v>639</v>
      </c>
      <c r="F12" s="185">
        <v>502</v>
      </c>
      <c r="G12" s="186">
        <f t="shared" si="1"/>
        <v>1141</v>
      </c>
      <c r="H12" s="185">
        <v>731</v>
      </c>
      <c r="I12" s="185">
        <v>613</v>
      </c>
      <c r="J12" s="186">
        <f t="shared" si="2"/>
        <v>1344</v>
      </c>
      <c r="K12" s="408">
        <v>1087</v>
      </c>
      <c r="L12" s="408">
        <v>857</v>
      </c>
      <c r="M12" s="337">
        <f t="shared" si="4"/>
        <v>1944</v>
      </c>
      <c r="N12" s="589">
        <v>1174</v>
      </c>
      <c r="O12" s="589">
        <v>887</v>
      </c>
      <c r="P12" s="337">
        <f t="shared" si="3"/>
        <v>2061</v>
      </c>
      <c r="Q12" s="303" t="s">
        <v>157</v>
      </c>
    </row>
    <row r="13" spans="1:17" ht="24" customHeight="1" thickBot="1">
      <c r="A13" s="193" t="s">
        <v>123</v>
      </c>
      <c r="B13" s="187">
        <v>626</v>
      </c>
      <c r="C13" s="187">
        <v>760</v>
      </c>
      <c r="D13" s="184">
        <f t="shared" si="0"/>
        <v>1386</v>
      </c>
      <c r="E13" s="187">
        <v>752</v>
      </c>
      <c r="F13" s="187">
        <v>889</v>
      </c>
      <c r="G13" s="184">
        <f t="shared" si="1"/>
        <v>1641</v>
      </c>
      <c r="H13" s="187">
        <v>786</v>
      </c>
      <c r="I13" s="187">
        <v>1004</v>
      </c>
      <c r="J13" s="184">
        <f t="shared" si="2"/>
        <v>1790</v>
      </c>
      <c r="K13" s="409">
        <v>852</v>
      </c>
      <c r="L13" s="409">
        <v>1054</v>
      </c>
      <c r="M13" s="336">
        <f t="shared" si="4"/>
        <v>1906</v>
      </c>
      <c r="N13" s="407">
        <v>833</v>
      </c>
      <c r="O13" s="407">
        <v>1032</v>
      </c>
      <c r="P13" s="336">
        <f t="shared" si="3"/>
        <v>1865</v>
      </c>
      <c r="Q13" s="304" t="s">
        <v>144</v>
      </c>
    </row>
    <row r="14" spans="1:17" ht="24" customHeight="1" thickBot="1">
      <c r="A14" s="192" t="s">
        <v>145</v>
      </c>
      <c r="B14" s="185">
        <v>457</v>
      </c>
      <c r="C14" s="185">
        <v>2629</v>
      </c>
      <c r="D14" s="186">
        <f t="shared" si="0"/>
        <v>3086</v>
      </c>
      <c r="E14" s="185">
        <v>480</v>
      </c>
      <c r="F14" s="185">
        <v>2855</v>
      </c>
      <c r="G14" s="186">
        <f t="shared" si="1"/>
        <v>3335</v>
      </c>
      <c r="H14" s="185">
        <v>610</v>
      </c>
      <c r="I14" s="185">
        <v>3151</v>
      </c>
      <c r="J14" s="186">
        <f t="shared" si="2"/>
        <v>3761</v>
      </c>
      <c r="K14" s="408">
        <v>750</v>
      </c>
      <c r="L14" s="408">
        <v>3131</v>
      </c>
      <c r="M14" s="337">
        <f t="shared" si="4"/>
        <v>3881</v>
      </c>
      <c r="N14" s="589">
        <v>786</v>
      </c>
      <c r="O14" s="589">
        <v>3203</v>
      </c>
      <c r="P14" s="337">
        <f t="shared" si="3"/>
        <v>3989</v>
      </c>
      <c r="Q14" s="303" t="s">
        <v>158</v>
      </c>
    </row>
    <row r="15" spans="1:17" ht="24" customHeight="1" thickBot="1">
      <c r="A15" s="193" t="s">
        <v>124</v>
      </c>
      <c r="B15" s="187">
        <v>270</v>
      </c>
      <c r="C15" s="187">
        <v>1411</v>
      </c>
      <c r="D15" s="184">
        <f t="shared" si="0"/>
        <v>1681</v>
      </c>
      <c r="E15" s="187">
        <v>305</v>
      </c>
      <c r="F15" s="187">
        <v>1553</v>
      </c>
      <c r="G15" s="184">
        <f t="shared" si="1"/>
        <v>1858</v>
      </c>
      <c r="H15" s="187">
        <v>354</v>
      </c>
      <c r="I15" s="187">
        <v>1828</v>
      </c>
      <c r="J15" s="184">
        <f t="shared" si="2"/>
        <v>2182</v>
      </c>
      <c r="K15" s="409">
        <v>451</v>
      </c>
      <c r="L15" s="409">
        <v>2984</v>
      </c>
      <c r="M15" s="336">
        <f t="shared" si="4"/>
        <v>3435</v>
      </c>
      <c r="N15" s="407">
        <v>461</v>
      </c>
      <c r="O15" s="407">
        <v>3030</v>
      </c>
      <c r="P15" s="336">
        <f t="shared" si="3"/>
        <v>3491</v>
      </c>
      <c r="Q15" s="304" t="s">
        <v>159</v>
      </c>
    </row>
    <row r="16" spans="1:17" ht="24" customHeight="1" thickBot="1">
      <c r="A16" s="192" t="s">
        <v>125</v>
      </c>
      <c r="B16" s="185">
        <v>18</v>
      </c>
      <c r="C16" s="185">
        <v>15</v>
      </c>
      <c r="D16" s="186">
        <f t="shared" si="0"/>
        <v>33</v>
      </c>
      <c r="E16" s="185">
        <v>23</v>
      </c>
      <c r="F16" s="185">
        <v>20</v>
      </c>
      <c r="G16" s="186">
        <f t="shared" si="1"/>
        <v>43</v>
      </c>
      <c r="H16" s="185">
        <v>24</v>
      </c>
      <c r="I16" s="185">
        <v>53</v>
      </c>
      <c r="J16" s="186">
        <f t="shared" si="2"/>
        <v>77</v>
      </c>
      <c r="K16" s="408">
        <v>23</v>
      </c>
      <c r="L16" s="408">
        <v>43</v>
      </c>
      <c r="M16" s="337">
        <f t="shared" si="4"/>
        <v>66</v>
      </c>
      <c r="N16" s="589">
        <v>28</v>
      </c>
      <c r="O16" s="589">
        <v>49</v>
      </c>
      <c r="P16" s="337">
        <f t="shared" si="3"/>
        <v>77</v>
      </c>
      <c r="Q16" s="303" t="s">
        <v>160</v>
      </c>
    </row>
    <row r="17" spans="1:17" ht="24" customHeight="1" thickBot="1">
      <c r="A17" s="193" t="s">
        <v>146</v>
      </c>
      <c r="B17" s="300" t="s">
        <v>251</v>
      </c>
      <c r="C17" s="187">
        <v>3</v>
      </c>
      <c r="D17" s="184">
        <f t="shared" si="0"/>
        <v>3</v>
      </c>
      <c r="E17" s="300" t="s">
        <v>251</v>
      </c>
      <c r="F17" s="187">
        <v>4</v>
      </c>
      <c r="G17" s="184">
        <f t="shared" si="1"/>
        <v>4</v>
      </c>
      <c r="H17" s="300" t="s">
        <v>251</v>
      </c>
      <c r="I17" s="187">
        <v>3</v>
      </c>
      <c r="J17" s="184">
        <f t="shared" si="2"/>
        <v>3</v>
      </c>
      <c r="K17" s="409">
        <v>0</v>
      </c>
      <c r="L17" s="409">
        <v>3</v>
      </c>
      <c r="M17" s="336">
        <f t="shared" si="4"/>
        <v>3</v>
      </c>
      <c r="N17" s="407">
        <v>0</v>
      </c>
      <c r="O17" s="407">
        <v>3</v>
      </c>
      <c r="P17" s="336">
        <f t="shared" si="3"/>
        <v>3</v>
      </c>
      <c r="Q17" s="304" t="s">
        <v>161</v>
      </c>
    </row>
    <row r="18" spans="1:17" ht="26.25" thickBot="1">
      <c r="A18" s="192" t="s">
        <v>259</v>
      </c>
      <c r="B18" s="185">
        <v>1</v>
      </c>
      <c r="C18" s="185">
        <v>2</v>
      </c>
      <c r="D18" s="186">
        <f t="shared" si="0"/>
        <v>3</v>
      </c>
      <c r="E18" s="299">
        <v>0</v>
      </c>
      <c r="F18" s="185">
        <v>2</v>
      </c>
      <c r="G18" s="186">
        <f t="shared" si="1"/>
        <v>2</v>
      </c>
      <c r="H18" s="299">
        <v>0</v>
      </c>
      <c r="I18" s="185">
        <v>1</v>
      </c>
      <c r="J18" s="186">
        <f t="shared" si="2"/>
        <v>1</v>
      </c>
      <c r="K18" s="408">
        <v>3</v>
      </c>
      <c r="L18" s="408">
        <v>2</v>
      </c>
      <c r="M18" s="337">
        <f t="shared" si="4"/>
        <v>5</v>
      </c>
      <c r="N18" s="589">
        <v>4</v>
      </c>
      <c r="O18" s="589">
        <v>3</v>
      </c>
      <c r="P18" s="337">
        <f t="shared" si="3"/>
        <v>7</v>
      </c>
      <c r="Q18" s="303" t="s">
        <v>162</v>
      </c>
    </row>
    <row r="19" spans="1:17" ht="24" customHeight="1" thickBot="1">
      <c r="A19" s="193" t="s">
        <v>147</v>
      </c>
      <c r="B19" s="187">
        <v>1685</v>
      </c>
      <c r="C19" s="187">
        <v>3001</v>
      </c>
      <c r="D19" s="184">
        <f t="shared" si="0"/>
        <v>4686</v>
      </c>
      <c r="E19" s="187">
        <v>1734</v>
      </c>
      <c r="F19" s="187">
        <v>3072</v>
      </c>
      <c r="G19" s="184">
        <f t="shared" si="1"/>
        <v>4806</v>
      </c>
      <c r="H19" s="187">
        <v>2141</v>
      </c>
      <c r="I19" s="187">
        <v>3854</v>
      </c>
      <c r="J19" s="184">
        <f t="shared" si="2"/>
        <v>5995</v>
      </c>
      <c r="K19" s="409">
        <v>2586</v>
      </c>
      <c r="L19" s="409">
        <v>5048</v>
      </c>
      <c r="M19" s="336">
        <f t="shared" si="4"/>
        <v>7634</v>
      </c>
      <c r="N19" s="407">
        <v>2659</v>
      </c>
      <c r="O19" s="407">
        <v>5125</v>
      </c>
      <c r="P19" s="336">
        <f t="shared" si="3"/>
        <v>7784</v>
      </c>
      <c r="Q19" s="304" t="s">
        <v>164</v>
      </c>
    </row>
    <row r="20" spans="1:17" ht="26.25" thickBot="1">
      <c r="A20" s="194" t="s">
        <v>417</v>
      </c>
      <c r="B20" s="195">
        <v>42</v>
      </c>
      <c r="C20" s="195">
        <v>65</v>
      </c>
      <c r="D20" s="196">
        <f t="shared" si="0"/>
        <v>107</v>
      </c>
      <c r="E20" s="195">
        <v>42</v>
      </c>
      <c r="F20" s="195">
        <v>51</v>
      </c>
      <c r="G20" s="196">
        <f t="shared" si="1"/>
        <v>93</v>
      </c>
      <c r="H20" s="195">
        <v>38</v>
      </c>
      <c r="I20" s="195">
        <v>43</v>
      </c>
      <c r="J20" s="196">
        <f t="shared" si="2"/>
        <v>81</v>
      </c>
      <c r="K20" s="410">
        <v>39</v>
      </c>
      <c r="L20" s="410">
        <v>42</v>
      </c>
      <c r="M20" s="196">
        <f t="shared" si="4"/>
        <v>81</v>
      </c>
      <c r="N20" s="410">
        <v>46</v>
      </c>
      <c r="O20" s="590">
        <v>49</v>
      </c>
      <c r="P20" s="196">
        <f t="shared" si="3"/>
        <v>95</v>
      </c>
      <c r="Q20" s="305" t="s">
        <v>163</v>
      </c>
    </row>
    <row r="21" spans="1:17" ht="24" customHeight="1">
      <c r="A21" s="518" t="s">
        <v>435</v>
      </c>
      <c r="B21" s="519">
        <v>0</v>
      </c>
      <c r="C21" s="519">
        <v>0</v>
      </c>
      <c r="D21" s="520">
        <f t="shared" si="0"/>
        <v>0</v>
      </c>
      <c r="E21" s="519">
        <v>0</v>
      </c>
      <c r="F21" s="519">
        <v>0</v>
      </c>
      <c r="G21" s="520">
        <f t="shared" si="1"/>
        <v>0</v>
      </c>
      <c r="H21" s="519">
        <v>0</v>
      </c>
      <c r="I21" s="519">
        <v>0</v>
      </c>
      <c r="J21" s="521">
        <f t="shared" si="2"/>
        <v>0</v>
      </c>
      <c r="K21" s="522">
        <v>0</v>
      </c>
      <c r="L21" s="522">
        <v>0</v>
      </c>
      <c r="M21" s="523">
        <f t="shared" si="4"/>
        <v>0</v>
      </c>
      <c r="N21" s="591">
        <v>1</v>
      </c>
      <c r="O21" s="591">
        <v>5</v>
      </c>
      <c r="P21" s="523">
        <f t="shared" si="3"/>
        <v>6</v>
      </c>
      <c r="Q21" s="524" t="s">
        <v>449</v>
      </c>
    </row>
    <row r="22" spans="1:17" ht="27" customHeight="1">
      <c r="A22" s="242" t="s">
        <v>2</v>
      </c>
      <c r="B22" s="243">
        <f>SUM(B9:B21)</f>
        <v>4328</v>
      </c>
      <c r="C22" s="243">
        <f>SUM(C9:C21)</f>
        <v>10095</v>
      </c>
      <c r="D22" s="243">
        <f>SUM(D9:D21)</f>
        <v>14423</v>
      </c>
      <c r="E22" s="243">
        <f>SUM(E9:E20)</f>
        <v>4835</v>
      </c>
      <c r="F22" s="243">
        <f>SUM(F9:F21)</f>
        <v>10640</v>
      </c>
      <c r="G22" s="243">
        <f>SUM(G9:G21)</f>
        <v>15475</v>
      </c>
      <c r="H22" s="243">
        <f>SUM(H9:H20)</f>
        <v>5556</v>
      </c>
      <c r="I22" s="243">
        <f t="shared" ref="I22:P22" si="5">SUM(I9:I21)</f>
        <v>12288</v>
      </c>
      <c r="J22" s="243">
        <f t="shared" si="5"/>
        <v>17844</v>
      </c>
      <c r="K22" s="243">
        <f t="shared" si="5"/>
        <v>6651</v>
      </c>
      <c r="L22" s="243">
        <f t="shared" si="5"/>
        <v>14582</v>
      </c>
      <c r="M22" s="338">
        <f t="shared" si="5"/>
        <v>21233</v>
      </c>
      <c r="N22" s="338">
        <f t="shared" si="5"/>
        <v>6822</v>
      </c>
      <c r="O22" s="338">
        <f t="shared" si="5"/>
        <v>14799</v>
      </c>
      <c r="P22" s="338">
        <f t="shared" si="5"/>
        <v>21621</v>
      </c>
      <c r="Q22" s="244" t="s">
        <v>5</v>
      </c>
    </row>
    <row r="23" spans="1:17" ht="13.5" customHeight="1">
      <c r="A23" s="760" t="s">
        <v>474</v>
      </c>
      <c r="B23" s="760"/>
      <c r="C23" s="760"/>
      <c r="D23" s="760"/>
      <c r="E23" s="760"/>
      <c r="F23" s="760"/>
      <c r="G23" s="760"/>
      <c r="H23" s="761" t="s">
        <v>475</v>
      </c>
      <c r="I23" s="762"/>
      <c r="J23" s="762"/>
      <c r="K23" s="762"/>
      <c r="L23" s="762"/>
      <c r="M23" s="762"/>
      <c r="N23" s="762"/>
      <c r="O23" s="762"/>
      <c r="P23" s="762"/>
      <c r="Q23" s="762"/>
    </row>
  </sheetData>
  <mergeCells count="13">
    <mergeCell ref="A23:G23"/>
    <mergeCell ref="H23:Q23"/>
    <mergeCell ref="A1:Q1"/>
    <mergeCell ref="A2:Q2"/>
    <mergeCell ref="A3:Q3"/>
    <mergeCell ref="A4:Q4"/>
    <mergeCell ref="A6:A8"/>
    <mergeCell ref="Q6:Q8"/>
    <mergeCell ref="B6:D6"/>
    <mergeCell ref="E6:G6"/>
    <mergeCell ref="H6:J6"/>
    <mergeCell ref="K6:M6"/>
    <mergeCell ref="N6:P6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view="pageBreakPreview" zoomScale="98" zoomScaleNormal="100" zoomScaleSheetLayoutView="98" workbookViewId="0">
      <selection activeCell="D15" sqref="D15"/>
    </sheetView>
  </sheetViews>
  <sheetFormatPr defaultColWidth="9.140625" defaultRowHeight="12.75"/>
  <cols>
    <col min="1" max="1" width="22.28515625" style="44" customWidth="1"/>
    <col min="2" max="2" width="6.7109375" style="44" customWidth="1"/>
    <col min="3" max="3" width="8.28515625" style="44" customWidth="1"/>
    <col min="4" max="4" width="8" style="68" bestFit="1" customWidth="1"/>
    <col min="5" max="5" width="6.7109375" style="44" customWidth="1"/>
    <col min="6" max="6" width="7.85546875" style="44" customWidth="1"/>
    <col min="7" max="7" width="8" style="68" bestFit="1" customWidth="1"/>
    <col min="8" max="8" width="6.7109375" style="44" customWidth="1"/>
    <col min="9" max="9" width="8.5703125" style="44" customWidth="1"/>
    <col min="10" max="10" width="8" style="68" bestFit="1" customWidth="1"/>
    <col min="11" max="11" width="6.7109375" style="44" customWidth="1"/>
    <col min="12" max="12" width="8.5703125" style="44" customWidth="1"/>
    <col min="13" max="13" width="8" style="68" bestFit="1" customWidth="1"/>
    <col min="14" max="14" width="22.28515625" style="44" customWidth="1"/>
    <col min="15" max="16384" width="9.140625" style="44"/>
  </cols>
  <sheetData>
    <row r="1" spans="1:14" ht="18">
      <c r="A1" s="755" t="s">
        <v>374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</row>
    <row r="2" spans="1:14" ht="20.25">
      <c r="A2" s="756" t="s">
        <v>436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</row>
    <row r="3" spans="1:14" ht="36" customHeight="1">
      <c r="A3" s="763" t="s">
        <v>261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</row>
    <row r="4" spans="1:14" ht="15.75">
      <c r="A4" s="758" t="s">
        <v>436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</row>
    <row r="5" spans="1:14" s="48" customFormat="1" ht="15.75">
      <c r="A5" s="79" t="s">
        <v>268</v>
      </c>
      <c r="B5" s="80"/>
      <c r="C5" s="80"/>
      <c r="D5" s="81"/>
      <c r="E5" s="78"/>
      <c r="F5" s="78"/>
      <c r="G5" s="81"/>
      <c r="H5" s="78"/>
      <c r="I5" s="78"/>
      <c r="J5" s="81"/>
      <c r="K5" s="78"/>
      <c r="L5" s="78"/>
      <c r="M5" s="81"/>
      <c r="N5" s="82" t="s">
        <v>205</v>
      </c>
    </row>
    <row r="6" spans="1:14" s="49" customFormat="1" ht="21.75" customHeight="1">
      <c r="A6" s="774" t="s">
        <v>260</v>
      </c>
      <c r="B6" s="776" t="s">
        <v>418</v>
      </c>
      <c r="C6" s="777"/>
      <c r="D6" s="778"/>
      <c r="E6" s="776" t="s">
        <v>184</v>
      </c>
      <c r="F6" s="777"/>
      <c r="G6" s="778"/>
      <c r="H6" s="776" t="s">
        <v>185</v>
      </c>
      <c r="I6" s="777"/>
      <c r="J6" s="778"/>
      <c r="K6" s="776" t="s">
        <v>2</v>
      </c>
      <c r="L6" s="777"/>
      <c r="M6" s="778"/>
      <c r="N6" s="779" t="s">
        <v>373</v>
      </c>
    </row>
    <row r="7" spans="1:14" ht="33.75" customHeight="1">
      <c r="A7" s="775"/>
      <c r="B7" s="781" t="s">
        <v>186</v>
      </c>
      <c r="C7" s="782"/>
      <c r="D7" s="783"/>
      <c r="E7" s="781" t="s">
        <v>187</v>
      </c>
      <c r="F7" s="782"/>
      <c r="G7" s="783"/>
      <c r="H7" s="781" t="s">
        <v>188</v>
      </c>
      <c r="I7" s="782"/>
      <c r="J7" s="783"/>
      <c r="K7" s="781" t="s">
        <v>5</v>
      </c>
      <c r="L7" s="782"/>
      <c r="M7" s="783"/>
      <c r="N7" s="780"/>
    </row>
    <row r="8" spans="1:14" s="49" customFormat="1" ht="13.5" customHeight="1">
      <c r="A8" s="775"/>
      <c r="B8" s="784" t="s">
        <v>239</v>
      </c>
      <c r="C8" s="784" t="s">
        <v>238</v>
      </c>
      <c r="D8" s="695" t="s">
        <v>189</v>
      </c>
      <c r="E8" s="784" t="s">
        <v>239</v>
      </c>
      <c r="F8" s="784" t="s">
        <v>238</v>
      </c>
      <c r="G8" s="695" t="s">
        <v>189</v>
      </c>
      <c r="H8" s="784" t="s">
        <v>239</v>
      </c>
      <c r="I8" s="784" t="s">
        <v>238</v>
      </c>
      <c r="J8" s="695" t="s">
        <v>189</v>
      </c>
      <c r="K8" s="784" t="s">
        <v>239</v>
      </c>
      <c r="L8" s="784" t="s">
        <v>238</v>
      </c>
      <c r="M8" s="695" t="s">
        <v>189</v>
      </c>
      <c r="N8" s="780"/>
    </row>
    <row r="9" spans="1:14" ht="13.5" customHeight="1">
      <c r="A9" s="775"/>
      <c r="B9" s="784"/>
      <c r="C9" s="784"/>
      <c r="D9" s="695"/>
      <c r="E9" s="784"/>
      <c r="F9" s="784"/>
      <c r="G9" s="695"/>
      <c r="H9" s="784"/>
      <c r="I9" s="784"/>
      <c r="J9" s="695"/>
      <c r="K9" s="784"/>
      <c r="L9" s="784"/>
      <c r="M9" s="695"/>
      <c r="N9" s="780"/>
    </row>
    <row r="10" spans="1:14" ht="30" customHeight="1" thickBot="1">
      <c r="A10" s="293">
        <v>2015</v>
      </c>
      <c r="B10" s="507">
        <v>469</v>
      </c>
      <c r="C10" s="507">
        <v>308</v>
      </c>
      <c r="D10" s="67">
        <f t="shared" ref="D10" si="0">SUM(B10:C10)</f>
        <v>777</v>
      </c>
      <c r="E10" s="507">
        <v>716</v>
      </c>
      <c r="F10" s="507">
        <v>1782</v>
      </c>
      <c r="G10" s="67">
        <f t="shared" ref="G10" si="1">SUM(E10:F10)</f>
        <v>2498</v>
      </c>
      <c r="H10" s="507">
        <v>500</v>
      </c>
      <c r="I10" s="507">
        <v>911</v>
      </c>
      <c r="J10" s="67">
        <f t="shared" ref="J10" si="2">SUM(H10:I10)</f>
        <v>1411</v>
      </c>
      <c r="K10" s="67">
        <f t="shared" ref="K10" si="3">B10+E10+H10</f>
        <v>1685</v>
      </c>
      <c r="L10" s="67">
        <f t="shared" ref="L10" si="4">C10+F10+I10</f>
        <v>3001</v>
      </c>
      <c r="M10" s="67">
        <f t="shared" ref="M10" si="5">SUM(K10:L10)</f>
        <v>4686</v>
      </c>
      <c r="N10" s="525">
        <v>2015</v>
      </c>
    </row>
    <row r="11" spans="1:14" ht="30" customHeight="1" thickBot="1">
      <c r="A11" s="474">
        <v>2016</v>
      </c>
      <c r="B11" s="73">
        <v>489</v>
      </c>
      <c r="C11" s="73">
        <v>362</v>
      </c>
      <c r="D11" s="55">
        <f>SUM(B11:C11)</f>
        <v>851</v>
      </c>
      <c r="E11" s="73">
        <v>733</v>
      </c>
      <c r="F11" s="73">
        <v>1811</v>
      </c>
      <c r="G11" s="55">
        <f>SUM(E11:F11)</f>
        <v>2544</v>
      </c>
      <c r="H11" s="73">
        <v>512</v>
      </c>
      <c r="I11" s="73">
        <v>899</v>
      </c>
      <c r="J11" s="55">
        <f>SUM(H11:I11)</f>
        <v>1411</v>
      </c>
      <c r="K11" s="55">
        <f>B11+E11+H11</f>
        <v>1734</v>
      </c>
      <c r="L11" s="55">
        <f>C11+F11+I11</f>
        <v>3072</v>
      </c>
      <c r="M11" s="55">
        <f>SUM(K11:L11)</f>
        <v>4806</v>
      </c>
      <c r="N11" s="287">
        <v>2016</v>
      </c>
    </row>
    <row r="12" spans="1:14" ht="30" customHeight="1" thickBot="1">
      <c r="A12" s="475">
        <v>2017</v>
      </c>
      <c r="B12" s="65">
        <v>586</v>
      </c>
      <c r="C12" s="65">
        <v>404</v>
      </c>
      <c r="D12" s="66">
        <f>SUM(B12:C12)</f>
        <v>990</v>
      </c>
      <c r="E12" s="65">
        <v>816</v>
      </c>
      <c r="F12" s="65">
        <v>2245</v>
      </c>
      <c r="G12" s="66">
        <f>SUM(E12:F12)</f>
        <v>3061</v>
      </c>
      <c r="H12" s="65">
        <v>739</v>
      </c>
      <c r="I12" s="65">
        <v>1205</v>
      </c>
      <c r="J12" s="66">
        <f>SUM(H12:I12)</f>
        <v>1944</v>
      </c>
      <c r="K12" s="66">
        <f>B12+E12+H12</f>
        <v>2141</v>
      </c>
      <c r="L12" s="66">
        <f>C12+F12+I12</f>
        <v>3854</v>
      </c>
      <c r="M12" s="66">
        <f>SUM(K12:L12)</f>
        <v>5995</v>
      </c>
      <c r="N12" s="286">
        <v>2017</v>
      </c>
    </row>
    <row r="13" spans="1:14" s="331" customFormat="1" ht="30" customHeight="1">
      <c r="A13" s="477">
        <v>2018</v>
      </c>
      <c r="B13" s="529">
        <v>915</v>
      </c>
      <c r="C13" s="529">
        <v>685</v>
      </c>
      <c r="D13" s="530">
        <f>SUM(B13:C13)</f>
        <v>1600</v>
      </c>
      <c r="E13" s="529">
        <v>877</v>
      </c>
      <c r="F13" s="529">
        <v>3079</v>
      </c>
      <c r="G13" s="530">
        <f>SUM(E13:F13)</f>
        <v>3956</v>
      </c>
      <c r="H13" s="529">
        <v>794</v>
      </c>
      <c r="I13" s="529">
        <v>1284</v>
      </c>
      <c r="J13" s="530">
        <f>SUM(H13:I13)</f>
        <v>2078</v>
      </c>
      <c r="K13" s="530">
        <f>SUM(B13,E13,H13)</f>
        <v>2586</v>
      </c>
      <c r="L13" s="530">
        <f>SUM(C13,F13,I13)</f>
        <v>5048</v>
      </c>
      <c r="M13" s="530">
        <f>SUM(K13:L13)</f>
        <v>7634</v>
      </c>
      <c r="N13" s="531">
        <v>2018</v>
      </c>
    </row>
    <row r="14" spans="1:14" s="331" customFormat="1" ht="30" customHeight="1">
      <c r="A14" s="476">
        <v>2019</v>
      </c>
      <c r="B14" s="526">
        <v>959</v>
      </c>
      <c r="C14" s="526">
        <v>664</v>
      </c>
      <c r="D14" s="527">
        <f>SUM(B14:C14)</f>
        <v>1623</v>
      </c>
      <c r="E14" s="526">
        <v>874</v>
      </c>
      <c r="F14" s="526">
        <v>3127</v>
      </c>
      <c r="G14" s="527">
        <f>SUM(E14:F14)</f>
        <v>4001</v>
      </c>
      <c r="H14" s="526">
        <v>826</v>
      </c>
      <c r="I14" s="526">
        <v>1334</v>
      </c>
      <c r="J14" s="527">
        <f>SUM(H14:I14)</f>
        <v>2160</v>
      </c>
      <c r="K14" s="527">
        <f>SUM(B14,E14,H14)</f>
        <v>2659</v>
      </c>
      <c r="L14" s="527">
        <f>SUM(C14,F14,I14)</f>
        <v>5125</v>
      </c>
      <c r="M14" s="527">
        <f>SUM(K14:L14)</f>
        <v>7784</v>
      </c>
      <c r="N14" s="528">
        <v>2019</v>
      </c>
    </row>
    <row r="15" spans="1:14">
      <c r="E15" s="221"/>
      <c r="F15" s="221"/>
    </row>
    <row r="16" spans="1:14">
      <c r="E16" s="221"/>
      <c r="F16" s="221"/>
    </row>
    <row r="19" spans="6:6">
      <c r="F19" s="222"/>
    </row>
    <row r="20" spans="6:6">
      <c r="F20" s="222"/>
    </row>
    <row r="21" spans="6:6">
      <c r="F21" s="222"/>
    </row>
  </sheetData>
  <mergeCells count="26"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98" zoomScaleNormal="100" zoomScaleSheetLayoutView="98" workbookViewId="0">
      <selection activeCell="K8" sqref="K8"/>
    </sheetView>
  </sheetViews>
  <sheetFormatPr defaultColWidth="9.140625" defaultRowHeight="12.75"/>
  <cols>
    <col min="1" max="1" width="19.28515625" style="44" customWidth="1"/>
    <col min="2" max="3" width="15.7109375" style="44" customWidth="1"/>
    <col min="4" max="4" width="15.7109375" style="68" customWidth="1"/>
    <col min="5" max="7" width="15.7109375" style="44" customWidth="1"/>
    <col min="8" max="8" width="21.140625" style="44" customWidth="1"/>
    <col min="9" max="16384" width="9.140625" style="44"/>
  </cols>
  <sheetData>
    <row r="1" spans="1:8" ht="18">
      <c r="A1" s="755" t="s">
        <v>40</v>
      </c>
      <c r="B1" s="755"/>
      <c r="C1" s="755"/>
      <c r="D1" s="755"/>
      <c r="E1" s="755"/>
      <c r="F1" s="755"/>
      <c r="G1" s="755"/>
      <c r="H1" s="755"/>
    </row>
    <row r="2" spans="1:8" ht="20.25">
      <c r="A2" s="756" t="s">
        <v>436</v>
      </c>
      <c r="B2" s="756"/>
      <c r="C2" s="756"/>
      <c r="D2" s="756"/>
      <c r="E2" s="756"/>
      <c r="F2" s="756"/>
      <c r="G2" s="756"/>
      <c r="H2" s="756"/>
    </row>
    <row r="3" spans="1:8" ht="15.75">
      <c r="A3" s="764" t="s">
        <v>165</v>
      </c>
      <c r="B3" s="764"/>
      <c r="C3" s="764"/>
      <c r="D3" s="764"/>
      <c r="E3" s="764"/>
      <c r="F3" s="764"/>
      <c r="G3" s="764"/>
      <c r="H3" s="764"/>
    </row>
    <row r="4" spans="1:8" ht="15.75">
      <c r="A4" s="758" t="s">
        <v>436</v>
      </c>
      <c r="B4" s="758"/>
      <c r="C4" s="758"/>
      <c r="D4" s="758"/>
      <c r="E4" s="758"/>
      <c r="F4" s="758"/>
      <c r="G4" s="758"/>
      <c r="H4" s="758"/>
    </row>
    <row r="5" spans="1:8" s="48" customFormat="1" ht="15.75">
      <c r="A5" s="79" t="s">
        <v>269</v>
      </c>
      <c r="B5" s="80"/>
      <c r="C5" s="80"/>
      <c r="D5" s="81"/>
      <c r="E5" s="78"/>
      <c r="F5" s="78"/>
      <c r="G5" s="78"/>
      <c r="H5" s="82" t="s">
        <v>206</v>
      </c>
    </row>
    <row r="6" spans="1:8" s="49" customFormat="1" ht="26.25" customHeight="1">
      <c r="A6" s="774" t="s">
        <v>150</v>
      </c>
      <c r="B6" s="220" t="s">
        <v>29</v>
      </c>
      <c r="C6" s="220" t="s">
        <v>30</v>
      </c>
      <c r="D6" s="220" t="s">
        <v>31</v>
      </c>
      <c r="E6" s="220" t="s">
        <v>32</v>
      </c>
      <c r="F6" s="220" t="s">
        <v>33</v>
      </c>
      <c r="G6" s="220" t="s">
        <v>2</v>
      </c>
      <c r="H6" s="779" t="s">
        <v>242</v>
      </c>
    </row>
    <row r="7" spans="1:8" ht="41.25" customHeight="1">
      <c r="A7" s="775"/>
      <c r="B7" s="532" t="s">
        <v>34</v>
      </c>
      <c r="C7" s="532" t="s">
        <v>35</v>
      </c>
      <c r="D7" s="532" t="s">
        <v>36</v>
      </c>
      <c r="E7" s="532" t="s">
        <v>37</v>
      </c>
      <c r="F7" s="532" t="s">
        <v>38</v>
      </c>
      <c r="G7" s="532" t="s">
        <v>39</v>
      </c>
      <c r="H7" s="780"/>
    </row>
    <row r="8" spans="1:8" ht="29.25" customHeight="1" thickBot="1">
      <c r="A8" s="533">
        <v>2015</v>
      </c>
      <c r="B8" s="534">
        <v>11</v>
      </c>
      <c r="C8" s="534">
        <v>0</v>
      </c>
      <c r="D8" s="534">
        <v>3</v>
      </c>
      <c r="E8" s="534">
        <v>4</v>
      </c>
      <c r="F8" s="534">
        <v>6</v>
      </c>
      <c r="G8" s="233">
        <f>SUM(B8:F8)</f>
        <v>24</v>
      </c>
      <c r="H8" s="535">
        <v>2015</v>
      </c>
    </row>
    <row r="9" spans="1:8" ht="29.25" customHeight="1" thickBot="1">
      <c r="A9" s="104">
        <v>2016</v>
      </c>
      <c r="B9" s="70">
        <v>10</v>
      </c>
      <c r="C9" s="70">
        <v>0</v>
      </c>
      <c r="D9" s="70">
        <v>3</v>
      </c>
      <c r="E9" s="70">
        <v>4</v>
      </c>
      <c r="F9" s="70">
        <v>6</v>
      </c>
      <c r="G9" s="74">
        <f>SUM(B9:F9)</f>
        <v>23</v>
      </c>
      <c r="H9" s="252">
        <v>2016</v>
      </c>
    </row>
    <row r="10" spans="1:8" ht="29.25" customHeight="1" thickBot="1">
      <c r="A10" s="411">
        <v>2017</v>
      </c>
      <c r="B10" s="412">
        <v>14</v>
      </c>
      <c r="C10" s="412">
        <v>1</v>
      </c>
      <c r="D10" s="412">
        <v>4</v>
      </c>
      <c r="E10" s="412">
        <v>6</v>
      </c>
      <c r="F10" s="412">
        <v>6</v>
      </c>
      <c r="G10" s="413">
        <f>SUM(B10:F10)</f>
        <v>31</v>
      </c>
      <c r="H10" s="414">
        <v>2017</v>
      </c>
    </row>
    <row r="11" spans="1:8" s="331" customFormat="1" ht="29.25" customHeight="1" thickBot="1">
      <c r="A11" s="104">
        <v>2018</v>
      </c>
      <c r="B11" s="70">
        <v>14</v>
      </c>
      <c r="C11" s="70">
        <v>1</v>
      </c>
      <c r="D11" s="70">
        <v>4</v>
      </c>
      <c r="E11" s="70">
        <v>8</v>
      </c>
      <c r="F11" s="70">
        <v>6</v>
      </c>
      <c r="G11" s="74">
        <f>SUM(B11:F11)</f>
        <v>33</v>
      </c>
      <c r="H11" s="252">
        <v>2018</v>
      </c>
    </row>
    <row r="12" spans="1:8" s="331" customFormat="1" ht="29.25" customHeight="1">
      <c r="A12" s="411">
        <v>2019</v>
      </c>
      <c r="B12" s="412">
        <v>14</v>
      </c>
      <c r="C12" s="412">
        <v>1</v>
      </c>
      <c r="D12" s="412">
        <v>4</v>
      </c>
      <c r="E12" s="412">
        <v>10</v>
      </c>
      <c r="F12" s="412">
        <v>6</v>
      </c>
      <c r="G12" s="413">
        <f>SUM(B12:F12)</f>
        <v>35</v>
      </c>
      <c r="H12" s="414">
        <v>2019</v>
      </c>
    </row>
    <row r="13" spans="1:8" ht="55.5" customHeight="1">
      <c r="A13" s="786" t="s">
        <v>472</v>
      </c>
      <c r="B13" s="786"/>
      <c r="C13" s="786"/>
      <c r="D13" s="786"/>
      <c r="E13" s="785" t="s">
        <v>473</v>
      </c>
      <c r="F13" s="785"/>
      <c r="G13" s="785"/>
      <c r="H13" s="785"/>
    </row>
    <row r="23" spans="4:10">
      <c r="D23" s="229"/>
      <c r="E23" s="230"/>
      <c r="F23" s="230"/>
      <c r="G23" s="230"/>
      <c r="H23" s="230"/>
      <c r="I23" s="230"/>
      <c r="J23" s="231"/>
    </row>
  </sheetData>
  <mergeCells count="8">
    <mergeCell ref="E13:H13"/>
    <mergeCell ref="A13:D13"/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8" zoomScaleNormal="100" zoomScaleSheetLayoutView="98" workbookViewId="0">
      <selection activeCell="B19" sqref="B19"/>
    </sheetView>
  </sheetViews>
  <sheetFormatPr defaultColWidth="9.140625" defaultRowHeight="15"/>
  <cols>
    <col min="1" max="1" width="23.28515625" style="59" customWidth="1"/>
    <col min="2" max="10" width="9.28515625" style="59" customWidth="1"/>
    <col min="11" max="11" width="31.28515625" style="59" customWidth="1"/>
    <col min="12" max="16384" width="9.140625" style="58"/>
  </cols>
  <sheetData>
    <row r="1" spans="1:11" ht="18.75" thickBot="1">
      <c r="A1" s="617" t="s">
        <v>49</v>
      </c>
      <c r="B1" s="618"/>
      <c r="C1" s="618"/>
      <c r="D1" s="618"/>
      <c r="E1" s="618"/>
      <c r="F1" s="618"/>
      <c r="G1" s="618"/>
      <c r="H1" s="618"/>
      <c r="I1" s="618"/>
      <c r="J1" s="618"/>
      <c r="K1" s="619"/>
    </row>
    <row r="2" spans="1:11" ht="18.75" thickBot="1">
      <c r="A2" s="634">
        <v>2019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35.25" customHeight="1">
      <c r="A3" s="620" t="s">
        <v>252</v>
      </c>
      <c r="B3" s="621"/>
      <c r="C3" s="621"/>
      <c r="D3" s="621"/>
      <c r="E3" s="621"/>
      <c r="F3" s="621"/>
      <c r="G3" s="621"/>
      <c r="H3" s="621"/>
      <c r="I3" s="621"/>
      <c r="J3" s="621"/>
      <c r="K3" s="622"/>
    </row>
    <row r="4" spans="1:11" ht="15.75">
      <c r="A4" s="623">
        <v>2019</v>
      </c>
      <c r="B4" s="624"/>
      <c r="C4" s="624"/>
      <c r="D4" s="624"/>
      <c r="E4" s="624"/>
      <c r="F4" s="624"/>
      <c r="G4" s="624"/>
      <c r="H4" s="624"/>
      <c r="I4" s="624"/>
      <c r="J4" s="624"/>
      <c r="K4" s="625"/>
    </row>
    <row r="5" spans="1:11" s="60" customFormat="1" ht="16.899999999999999" customHeight="1">
      <c r="A5" s="96" t="s">
        <v>270</v>
      </c>
      <c r="B5" s="97"/>
      <c r="C5" s="97"/>
      <c r="D5" s="97"/>
      <c r="E5" s="97"/>
      <c r="F5" s="97"/>
      <c r="G5" s="97"/>
      <c r="H5" s="97"/>
      <c r="I5" s="97"/>
      <c r="J5" s="98"/>
      <c r="K5" s="99" t="s">
        <v>271</v>
      </c>
    </row>
    <row r="6" spans="1:11" ht="20.100000000000001" customHeight="1" thickBot="1">
      <c r="A6" s="626" t="s">
        <v>241</v>
      </c>
      <c r="B6" s="629" t="s">
        <v>1</v>
      </c>
      <c r="C6" s="629"/>
      <c r="D6" s="629"/>
      <c r="E6" s="629" t="s">
        <v>17</v>
      </c>
      <c r="F6" s="629"/>
      <c r="G6" s="629"/>
      <c r="H6" s="629" t="s">
        <v>2</v>
      </c>
      <c r="I6" s="629"/>
      <c r="J6" s="629"/>
      <c r="K6" s="630" t="s">
        <v>375</v>
      </c>
    </row>
    <row r="7" spans="1:11" ht="20.100000000000001" customHeight="1" thickBot="1">
      <c r="A7" s="627"/>
      <c r="B7" s="633" t="s">
        <v>3</v>
      </c>
      <c r="C7" s="633"/>
      <c r="D7" s="633"/>
      <c r="E7" s="633" t="s">
        <v>4</v>
      </c>
      <c r="F7" s="633"/>
      <c r="G7" s="633"/>
      <c r="H7" s="633" t="s">
        <v>5</v>
      </c>
      <c r="I7" s="633"/>
      <c r="J7" s="633"/>
      <c r="K7" s="631"/>
    </row>
    <row r="8" spans="1:11" thickBot="1">
      <c r="A8" s="627"/>
      <c r="B8" s="62" t="s">
        <v>6</v>
      </c>
      <c r="C8" s="62" t="s">
        <v>7</v>
      </c>
      <c r="D8" s="62" t="s">
        <v>2</v>
      </c>
      <c r="E8" s="62" t="s">
        <v>6</v>
      </c>
      <c r="F8" s="62" t="s">
        <v>7</v>
      </c>
      <c r="G8" s="62" t="s">
        <v>2</v>
      </c>
      <c r="H8" s="62" t="s">
        <v>6</v>
      </c>
      <c r="I8" s="62" t="s">
        <v>7</v>
      </c>
      <c r="J8" s="62" t="s">
        <v>2</v>
      </c>
      <c r="K8" s="631"/>
    </row>
    <row r="9" spans="1:11" ht="14.25">
      <c r="A9" s="628"/>
      <c r="B9" s="95" t="s">
        <v>14</v>
      </c>
      <c r="C9" s="95" t="s">
        <v>15</v>
      </c>
      <c r="D9" s="95" t="s">
        <v>5</v>
      </c>
      <c r="E9" s="95" t="s">
        <v>14</v>
      </c>
      <c r="F9" s="95" t="s">
        <v>15</v>
      </c>
      <c r="G9" s="95" t="s">
        <v>5</v>
      </c>
      <c r="H9" s="95" t="s">
        <v>14</v>
      </c>
      <c r="I9" s="95" t="s">
        <v>15</v>
      </c>
      <c r="J9" s="95" t="s">
        <v>5</v>
      </c>
      <c r="K9" s="632"/>
    </row>
    <row r="10" spans="1:11" ht="31.5" customHeight="1" thickBot="1">
      <c r="A10" s="293" t="s">
        <v>113</v>
      </c>
      <c r="B10" s="294">
        <v>0</v>
      </c>
      <c r="C10" s="294">
        <v>2</v>
      </c>
      <c r="D10" s="76">
        <f>SUM(B10:C10)</f>
        <v>2</v>
      </c>
      <c r="E10" s="294">
        <v>5</v>
      </c>
      <c r="F10" s="294">
        <v>0</v>
      </c>
      <c r="G10" s="76">
        <f>SUM(E10:F10)</f>
        <v>5</v>
      </c>
      <c r="H10" s="76">
        <f>SUM(B10,E10)</f>
        <v>5</v>
      </c>
      <c r="I10" s="76">
        <f>SUM(C10,F10)</f>
        <v>2</v>
      </c>
      <c r="J10" s="76">
        <f>SUM(D10,G10)</f>
        <v>7</v>
      </c>
      <c r="K10" s="295" t="s">
        <v>114</v>
      </c>
    </row>
    <row r="11" spans="1:11" ht="31.5" customHeight="1" thickBot="1">
      <c r="A11" s="26" t="s">
        <v>50</v>
      </c>
      <c r="B11" s="245">
        <v>18</v>
      </c>
      <c r="C11" s="245">
        <v>190</v>
      </c>
      <c r="D11" s="92">
        <f>SUM(B11:C11)</f>
        <v>208</v>
      </c>
      <c r="E11" s="245">
        <v>83</v>
      </c>
      <c r="F11" s="245">
        <v>120</v>
      </c>
      <c r="G11" s="92">
        <f t="shared" ref="G11:G14" si="0">SUM(E11:F11)</f>
        <v>203</v>
      </c>
      <c r="H11" s="92">
        <f t="shared" ref="H11:J14" si="1">SUM(B11,E11)</f>
        <v>101</v>
      </c>
      <c r="I11" s="92">
        <f t="shared" si="1"/>
        <v>310</v>
      </c>
      <c r="J11" s="92">
        <f>SUM(D11,G11)</f>
        <v>411</v>
      </c>
      <c r="K11" s="61" t="s">
        <v>50</v>
      </c>
    </row>
    <row r="12" spans="1:11" ht="31.5" customHeight="1" thickBot="1">
      <c r="A12" s="90" t="s">
        <v>51</v>
      </c>
      <c r="B12" s="246">
        <v>16</v>
      </c>
      <c r="C12" s="246">
        <v>238</v>
      </c>
      <c r="D12" s="76">
        <f t="shared" ref="D12:D14" si="2">SUM(B12:C12)</f>
        <v>254</v>
      </c>
      <c r="E12" s="246">
        <v>97</v>
      </c>
      <c r="F12" s="246">
        <v>177</v>
      </c>
      <c r="G12" s="76">
        <f t="shared" si="0"/>
        <v>274</v>
      </c>
      <c r="H12" s="76">
        <f t="shared" si="1"/>
        <v>113</v>
      </c>
      <c r="I12" s="76">
        <f t="shared" si="1"/>
        <v>415</v>
      </c>
      <c r="J12" s="76">
        <f t="shared" si="1"/>
        <v>528</v>
      </c>
      <c r="K12" s="83" t="s">
        <v>51</v>
      </c>
    </row>
    <row r="13" spans="1:11" ht="31.5" customHeight="1" thickBot="1">
      <c r="A13" s="26" t="s">
        <v>52</v>
      </c>
      <c r="B13" s="245">
        <v>11</v>
      </c>
      <c r="C13" s="245">
        <v>181</v>
      </c>
      <c r="D13" s="92">
        <f t="shared" si="2"/>
        <v>192</v>
      </c>
      <c r="E13" s="245">
        <v>116</v>
      </c>
      <c r="F13" s="245">
        <v>130</v>
      </c>
      <c r="G13" s="92">
        <f t="shared" si="0"/>
        <v>246</v>
      </c>
      <c r="H13" s="92">
        <f t="shared" si="1"/>
        <v>127</v>
      </c>
      <c r="I13" s="92">
        <f t="shared" si="1"/>
        <v>311</v>
      </c>
      <c r="J13" s="92">
        <f t="shared" si="1"/>
        <v>438</v>
      </c>
      <c r="K13" s="61" t="s">
        <v>53</v>
      </c>
    </row>
    <row r="14" spans="1:11" ht="31.5" customHeight="1">
      <c r="A14" s="91" t="s">
        <v>80</v>
      </c>
      <c r="B14" s="247">
        <v>15</v>
      </c>
      <c r="C14" s="247">
        <v>141</v>
      </c>
      <c r="D14" s="87">
        <f t="shared" si="2"/>
        <v>156</v>
      </c>
      <c r="E14" s="247">
        <v>262</v>
      </c>
      <c r="F14" s="247">
        <v>93</v>
      </c>
      <c r="G14" s="87">
        <f t="shared" si="0"/>
        <v>355</v>
      </c>
      <c r="H14" s="87">
        <f t="shared" si="1"/>
        <v>277</v>
      </c>
      <c r="I14" s="87">
        <f t="shared" si="1"/>
        <v>234</v>
      </c>
      <c r="J14" s="87">
        <f t="shared" si="1"/>
        <v>511</v>
      </c>
      <c r="K14" s="84" t="s">
        <v>80</v>
      </c>
    </row>
    <row r="15" spans="1:11" ht="31.5" customHeight="1">
      <c r="A15" s="85" t="s">
        <v>2</v>
      </c>
      <c r="B15" s="94">
        <f>SUM(B10:B14)</f>
        <v>60</v>
      </c>
      <c r="C15" s="94">
        <f t="shared" ref="C15:I15" si="3">SUM(C10:C14)</f>
        <v>752</v>
      </c>
      <c r="D15" s="94">
        <f t="shared" si="3"/>
        <v>812</v>
      </c>
      <c r="E15" s="94">
        <f t="shared" si="3"/>
        <v>563</v>
      </c>
      <c r="F15" s="94">
        <f t="shared" si="3"/>
        <v>520</v>
      </c>
      <c r="G15" s="94">
        <f t="shared" si="3"/>
        <v>1083</v>
      </c>
      <c r="H15" s="94">
        <f>SUM(H10:H14)</f>
        <v>623</v>
      </c>
      <c r="I15" s="94">
        <f t="shared" si="3"/>
        <v>1272</v>
      </c>
      <c r="J15" s="94">
        <f>SUM(J10:J14)</f>
        <v>1895</v>
      </c>
      <c r="K15" s="86" t="s">
        <v>5</v>
      </c>
    </row>
    <row r="16" spans="1:11">
      <c r="A16" s="27"/>
    </row>
    <row r="17" spans="1:10">
      <c r="A17" s="27"/>
      <c r="B17" s="352"/>
      <c r="C17" s="352"/>
      <c r="D17" s="352"/>
      <c r="E17" s="352"/>
      <c r="F17" s="352"/>
      <c r="G17" s="352"/>
      <c r="H17" s="352"/>
      <c r="I17" s="352"/>
      <c r="J17" s="352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E16" sqref="E16"/>
    </sheetView>
  </sheetViews>
  <sheetFormatPr defaultColWidth="9.140625" defaultRowHeight="14.25"/>
  <cols>
    <col min="1" max="1" width="17" style="108" customWidth="1"/>
    <col min="2" max="4" width="8.5703125" style="108" customWidth="1"/>
    <col min="5" max="5" width="11" style="108" customWidth="1"/>
    <col min="6" max="6" width="15.42578125" style="108" customWidth="1"/>
    <col min="7" max="7" width="23.140625" style="108" customWidth="1"/>
    <col min="8" max="16384" width="9.140625" style="108"/>
  </cols>
  <sheetData>
    <row r="1" spans="1:7" ht="37.5" customHeight="1">
      <c r="A1" s="787" t="s">
        <v>216</v>
      </c>
      <c r="B1" s="787"/>
      <c r="C1" s="787"/>
      <c r="D1" s="787"/>
      <c r="E1" s="787"/>
      <c r="F1" s="787"/>
      <c r="G1" s="787"/>
    </row>
    <row r="2" spans="1:7" ht="18">
      <c r="A2" s="788">
        <v>2019</v>
      </c>
      <c r="B2" s="788"/>
      <c r="C2" s="788"/>
      <c r="D2" s="788"/>
      <c r="E2" s="788"/>
      <c r="F2" s="788"/>
      <c r="G2" s="788"/>
    </row>
    <row r="3" spans="1:7" ht="32.25" customHeight="1">
      <c r="A3" s="789" t="s">
        <v>221</v>
      </c>
      <c r="B3" s="624"/>
      <c r="C3" s="624"/>
      <c r="D3" s="624"/>
      <c r="E3" s="624"/>
      <c r="F3" s="624"/>
      <c r="G3" s="624"/>
    </row>
    <row r="4" spans="1:7" ht="15.75">
      <c r="A4" s="789">
        <v>2019</v>
      </c>
      <c r="B4" s="624"/>
      <c r="C4" s="624"/>
      <c r="D4" s="624"/>
      <c r="E4" s="624"/>
      <c r="F4" s="624"/>
      <c r="G4" s="624"/>
    </row>
    <row r="5" spans="1:7" ht="15.75">
      <c r="A5" s="109" t="s">
        <v>424</v>
      </c>
      <c r="B5" s="110"/>
      <c r="C5" s="110"/>
      <c r="D5" s="110"/>
      <c r="E5" s="110"/>
      <c r="F5" s="110"/>
      <c r="G5" s="69" t="s">
        <v>272</v>
      </c>
    </row>
    <row r="6" spans="1:7" ht="28.5" customHeight="1" thickBot="1">
      <c r="A6" s="790" t="s">
        <v>61</v>
      </c>
      <c r="B6" s="23" t="s">
        <v>6</v>
      </c>
      <c r="C6" s="23" t="s">
        <v>7</v>
      </c>
      <c r="D6" s="23" t="s">
        <v>2</v>
      </c>
      <c r="E6" s="23" t="s">
        <v>376</v>
      </c>
      <c r="F6" s="23" t="s">
        <v>56</v>
      </c>
      <c r="G6" s="792" t="s">
        <v>67</v>
      </c>
    </row>
    <row r="7" spans="1:7" ht="24.75" customHeight="1">
      <c r="A7" s="791"/>
      <c r="B7" s="111" t="s">
        <v>14</v>
      </c>
      <c r="C7" s="111" t="s">
        <v>15</v>
      </c>
      <c r="D7" s="111" t="s">
        <v>5</v>
      </c>
      <c r="E7" s="111" t="s">
        <v>77</v>
      </c>
      <c r="F7" s="111" t="s">
        <v>78</v>
      </c>
      <c r="G7" s="793"/>
    </row>
    <row r="8" spans="1:7" ht="27.75" customHeight="1" thickBot="1">
      <c r="A8" s="420" t="s">
        <v>62</v>
      </c>
      <c r="B8" s="114">
        <v>2355</v>
      </c>
      <c r="C8" s="114">
        <v>310</v>
      </c>
      <c r="D8" s="415">
        <f>SUM(B8:C8)</f>
        <v>2665</v>
      </c>
      <c r="E8" s="117">
        <f>D8/$D$13%</f>
        <v>14.555682997432957</v>
      </c>
      <c r="F8" s="114">
        <v>63</v>
      </c>
      <c r="G8" s="423" t="s">
        <v>68</v>
      </c>
    </row>
    <row r="9" spans="1:7" ht="27.75" customHeight="1" thickBot="1">
      <c r="A9" s="421" t="s">
        <v>63</v>
      </c>
      <c r="B9" s="115">
        <v>2475</v>
      </c>
      <c r="C9" s="115">
        <v>2379</v>
      </c>
      <c r="D9" s="416">
        <f t="shared" ref="D9:D12" si="0">SUM(B9:C9)</f>
        <v>4854</v>
      </c>
      <c r="E9" s="119">
        <f>D9/$D$13%</f>
        <v>26.511551695887267</v>
      </c>
      <c r="F9" s="115">
        <v>48</v>
      </c>
      <c r="G9" s="424" t="s">
        <v>69</v>
      </c>
    </row>
    <row r="10" spans="1:7" ht="27.75" customHeight="1" thickBot="1">
      <c r="A10" s="420" t="s">
        <v>64</v>
      </c>
      <c r="B10" s="114">
        <v>1844</v>
      </c>
      <c r="C10" s="114">
        <v>237</v>
      </c>
      <c r="D10" s="415">
        <f t="shared" si="0"/>
        <v>2081</v>
      </c>
      <c r="E10" s="117">
        <f>D10/$D$13%</f>
        <v>11.365994865912938</v>
      </c>
      <c r="F10" s="114">
        <v>48</v>
      </c>
      <c r="G10" s="423" t="s">
        <v>70</v>
      </c>
    </row>
    <row r="11" spans="1:7" ht="27.75" customHeight="1" thickBot="1">
      <c r="A11" s="421" t="s">
        <v>65</v>
      </c>
      <c r="B11" s="115">
        <v>587</v>
      </c>
      <c r="C11" s="115">
        <v>582</v>
      </c>
      <c r="D11" s="416">
        <f t="shared" si="0"/>
        <v>1169</v>
      </c>
      <c r="E11" s="119">
        <f>D11/$D$13%</f>
        <v>6.3848380577857879</v>
      </c>
      <c r="F11" s="115">
        <v>42</v>
      </c>
      <c r="G11" s="424" t="s">
        <v>71</v>
      </c>
    </row>
    <row r="12" spans="1:7" ht="27.75" customHeight="1">
      <c r="A12" s="422" t="s">
        <v>66</v>
      </c>
      <c r="B12" s="120">
        <v>4562</v>
      </c>
      <c r="C12" s="120">
        <v>2978</v>
      </c>
      <c r="D12" s="417">
        <f t="shared" si="0"/>
        <v>7540</v>
      </c>
      <c r="E12" s="121">
        <f>D12/$D$13%</f>
        <v>41.181932382981046</v>
      </c>
      <c r="F12" s="120">
        <v>48</v>
      </c>
      <c r="G12" s="425" t="s">
        <v>72</v>
      </c>
    </row>
    <row r="13" spans="1:7" ht="27.75" customHeight="1">
      <c r="A13" s="418" t="s">
        <v>2</v>
      </c>
      <c r="B13" s="126">
        <f>SUM(B8:B12)</f>
        <v>11823</v>
      </c>
      <c r="C13" s="126">
        <f t="shared" ref="C13:E13" si="1">SUM(C8:C12)</f>
        <v>6486</v>
      </c>
      <c r="D13" s="126">
        <f t="shared" si="1"/>
        <v>18309</v>
      </c>
      <c r="E13" s="223">
        <f t="shared" si="1"/>
        <v>100</v>
      </c>
      <c r="F13" s="126">
        <v>50</v>
      </c>
      <c r="G13" s="41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E8" sqref="E8"/>
    </sheetView>
  </sheetViews>
  <sheetFormatPr defaultColWidth="9.140625" defaultRowHeight="14.25"/>
  <cols>
    <col min="1" max="1" width="19.7109375" style="108" customWidth="1"/>
    <col min="2" max="4" width="8.5703125" style="108" customWidth="1"/>
    <col min="5" max="5" width="11" style="108" customWidth="1"/>
    <col min="6" max="6" width="13.85546875" style="108" customWidth="1"/>
    <col min="7" max="7" width="23.140625" style="108" customWidth="1"/>
    <col min="8" max="16384" width="9.140625" style="108"/>
  </cols>
  <sheetData>
    <row r="1" spans="1:7" ht="38.25" customHeight="1">
      <c r="A1" s="787" t="s">
        <v>217</v>
      </c>
      <c r="B1" s="787"/>
      <c r="C1" s="787"/>
      <c r="D1" s="787"/>
      <c r="E1" s="787"/>
      <c r="F1" s="787"/>
      <c r="G1" s="787"/>
    </row>
    <row r="2" spans="1:7" ht="18">
      <c r="A2" s="788">
        <v>2019</v>
      </c>
      <c r="B2" s="788"/>
      <c r="C2" s="788"/>
      <c r="D2" s="788"/>
      <c r="E2" s="788"/>
      <c r="F2" s="788"/>
      <c r="G2" s="788"/>
    </row>
    <row r="3" spans="1:7" ht="32.25" customHeight="1">
      <c r="A3" s="789" t="s">
        <v>222</v>
      </c>
      <c r="B3" s="624"/>
      <c r="C3" s="624"/>
      <c r="D3" s="624"/>
      <c r="E3" s="624"/>
      <c r="F3" s="624"/>
      <c r="G3" s="624"/>
    </row>
    <row r="4" spans="1:7" ht="15.75">
      <c r="A4" s="789">
        <v>2019</v>
      </c>
      <c r="B4" s="624"/>
      <c r="C4" s="624"/>
      <c r="D4" s="624"/>
      <c r="E4" s="624"/>
      <c r="F4" s="624"/>
      <c r="G4" s="624"/>
    </row>
    <row r="5" spans="1:7" ht="15.75">
      <c r="A5" s="109" t="s">
        <v>423</v>
      </c>
      <c r="B5" s="110"/>
      <c r="C5" s="110"/>
      <c r="D5" s="110"/>
      <c r="E5" s="110"/>
      <c r="F5" s="110"/>
      <c r="G5" s="69" t="s">
        <v>273</v>
      </c>
    </row>
    <row r="6" spans="1:7" ht="28.5" customHeight="1" thickBot="1">
      <c r="A6" s="790" t="s">
        <v>55</v>
      </c>
      <c r="B6" s="23" t="s">
        <v>6</v>
      </c>
      <c r="C6" s="23" t="s">
        <v>7</v>
      </c>
      <c r="D6" s="23" t="s">
        <v>2</v>
      </c>
      <c r="E6" s="23" t="s">
        <v>376</v>
      </c>
      <c r="F6" s="23" t="s">
        <v>56</v>
      </c>
      <c r="G6" s="792" t="s">
        <v>59</v>
      </c>
    </row>
    <row r="7" spans="1:7" ht="24.75" customHeight="1">
      <c r="A7" s="791"/>
      <c r="B7" s="111" t="s">
        <v>14</v>
      </c>
      <c r="C7" s="111" t="s">
        <v>15</v>
      </c>
      <c r="D7" s="111" t="s">
        <v>5</v>
      </c>
      <c r="E7" s="111" t="s">
        <v>77</v>
      </c>
      <c r="F7" s="111" t="s">
        <v>78</v>
      </c>
      <c r="G7" s="793"/>
    </row>
    <row r="8" spans="1:7" ht="39" customHeight="1" thickBot="1">
      <c r="A8" s="420" t="s">
        <v>57</v>
      </c>
      <c r="B8" s="114">
        <v>6823</v>
      </c>
      <c r="C8" s="114">
        <v>6359</v>
      </c>
      <c r="D8" s="415">
        <f>B8+C8</f>
        <v>13182</v>
      </c>
      <c r="E8" s="117">
        <f>D8/$D$10%</f>
        <v>71.99737833852204</v>
      </c>
      <c r="F8" s="114">
        <v>50</v>
      </c>
      <c r="G8" s="423" t="s">
        <v>377</v>
      </c>
    </row>
    <row r="9" spans="1:7" ht="30.75" customHeight="1">
      <c r="A9" s="421" t="s">
        <v>58</v>
      </c>
      <c r="B9" s="115">
        <v>5000</v>
      </c>
      <c r="C9" s="115">
        <v>127</v>
      </c>
      <c r="D9" s="426">
        <f t="shared" ref="D9" si="0">B9+C9</f>
        <v>5127</v>
      </c>
      <c r="E9" s="119">
        <f>D9/$D$10%</f>
        <v>28.00262166147796</v>
      </c>
      <c r="F9" s="115">
        <v>50</v>
      </c>
      <c r="G9" s="424" t="s">
        <v>60</v>
      </c>
    </row>
    <row r="10" spans="1:7" ht="27.75" customHeight="1">
      <c r="A10" s="427" t="s">
        <v>2</v>
      </c>
      <c r="B10" s="116">
        <f>B8+B9</f>
        <v>11823</v>
      </c>
      <c r="C10" s="116">
        <f t="shared" ref="C10:E10" si="1">C8+C9</f>
        <v>6486</v>
      </c>
      <c r="D10" s="116">
        <f t="shared" si="1"/>
        <v>18309</v>
      </c>
      <c r="E10" s="118">
        <f t="shared" si="1"/>
        <v>100</v>
      </c>
      <c r="F10" s="116">
        <v>50</v>
      </c>
      <c r="G10" s="113" t="s">
        <v>5</v>
      </c>
    </row>
    <row r="11" spans="1:7" ht="30" customHeight="1">
      <c r="A11" s="795" t="s">
        <v>79</v>
      </c>
      <c r="B11" s="795"/>
      <c r="C11" s="795"/>
      <c r="D11" s="112"/>
      <c r="E11" s="794" t="s">
        <v>287</v>
      </c>
      <c r="F11" s="794"/>
      <c r="G11" s="794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Normal="100" zoomScaleSheetLayoutView="100" workbookViewId="0">
      <selection activeCell="C12" sqref="C12"/>
    </sheetView>
  </sheetViews>
  <sheetFormatPr defaultColWidth="8.85546875" defaultRowHeight="15.75"/>
  <cols>
    <col min="1" max="1" width="45.7109375" style="11" customWidth="1"/>
    <col min="2" max="2" width="3.7109375" style="9" customWidth="1"/>
    <col min="3" max="3" width="45.7109375" style="10" customWidth="1"/>
    <col min="4" max="16384" width="8.85546875" style="9"/>
  </cols>
  <sheetData>
    <row r="1" spans="1:8" ht="48.75" customHeight="1">
      <c r="A1" s="135"/>
      <c r="B1" s="136"/>
      <c r="C1" s="137"/>
    </row>
    <row r="2" spans="1:8" s="12" customFormat="1" ht="58.5" customHeight="1">
      <c r="A2" s="309" t="s">
        <v>19</v>
      </c>
      <c r="B2" s="138"/>
      <c r="C2" s="312" t="s">
        <v>111</v>
      </c>
      <c r="D2" s="13"/>
      <c r="E2" s="13"/>
      <c r="F2" s="13"/>
      <c r="G2" s="13"/>
      <c r="H2" s="13"/>
    </row>
    <row r="3" spans="1:8" ht="9.75" customHeight="1">
      <c r="A3" s="139"/>
      <c r="B3" s="136"/>
      <c r="C3" s="140"/>
    </row>
    <row r="4" spans="1:8" ht="75" customHeight="1">
      <c r="A4" s="310" t="s">
        <v>358</v>
      </c>
      <c r="B4" s="136"/>
      <c r="C4" s="313" t="s">
        <v>282</v>
      </c>
    </row>
    <row r="5" spans="1:8" ht="29.25" customHeight="1">
      <c r="A5" s="315" t="s">
        <v>18</v>
      </c>
      <c r="B5" s="135"/>
      <c r="C5" s="314" t="s">
        <v>154</v>
      </c>
    </row>
    <row r="6" spans="1:8" ht="30" customHeight="1">
      <c r="A6" s="311" t="s">
        <v>288</v>
      </c>
      <c r="B6" s="141"/>
      <c r="C6" s="198" t="s">
        <v>283</v>
      </c>
    </row>
    <row r="7" spans="1:8" ht="18.75">
      <c r="A7" s="311" t="s">
        <v>296</v>
      </c>
      <c r="B7" s="141"/>
      <c r="C7" s="198" t="s">
        <v>300</v>
      </c>
    </row>
    <row r="8" spans="1:8" ht="18.75">
      <c r="A8" s="311" t="s">
        <v>289</v>
      </c>
      <c r="B8" s="141"/>
      <c r="C8" s="198" t="s">
        <v>152</v>
      </c>
    </row>
    <row r="9" spans="1:8" ht="18.75">
      <c r="A9" s="311" t="s">
        <v>359</v>
      </c>
      <c r="B9" s="141"/>
      <c r="C9" s="198" t="s">
        <v>360</v>
      </c>
    </row>
    <row r="10" spans="1:8" ht="18.75">
      <c r="A10" s="311" t="s">
        <v>290</v>
      </c>
      <c r="B10" s="141"/>
      <c r="C10" s="198" t="s">
        <v>153</v>
      </c>
    </row>
    <row r="11" spans="1:8" ht="18.75" customHeight="1">
      <c r="A11" s="311" t="s">
        <v>291</v>
      </c>
      <c r="B11" s="141"/>
      <c r="C11" s="198" t="s">
        <v>151</v>
      </c>
    </row>
    <row r="12" spans="1:8" ht="18.75">
      <c r="A12" s="311" t="s">
        <v>292</v>
      </c>
      <c r="C12" s="198" t="s">
        <v>361</v>
      </c>
    </row>
    <row r="13" spans="1:8" ht="18.75">
      <c r="A13" s="311" t="s">
        <v>293</v>
      </c>
      <c r="C13" s="198" t="s">
        <v>294</v>
      </c>
    </row>
    <row r="14" spans="1:8" ht="30" customHeight="1">
      <c r="A14" s="311" t="s">
        <v>362</v>
      </c>
      <c r="C14" s="198" t="s">
        <v>363</v>
      </c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C11" sqref="C11"/>
    </sheetView>
  </sheetViews>
  <sheetFormatPr defaultColWidth="9.140625" defaultRowHeight="14.25"/>
  <cols>
    <col min="1" max="1" width="17" style="108" customWidth="1"/>
    <col min="2" max="4" width="8.5703125" style="108" customWidth="1"/>
    <col min="5" max="5" width="11" style="108" customWidth="1"/>
    <col min="6" max="6" width="15.42578125" style="108" customWidth="1"/>
    <col min="7" max="7" width="23.140625" style="108" customWidth="1"/>
    <col min="8" max="16384" width="9.140625" style="108"/>
  </cols>
  <sheetData>
    <row r="1" spans="1:7" ht="37.5" customHeight="1">
      <c r="A1" s="787" t="s">
        <v>218</v>
      </c>
      <c r="B1" s="787"/>
      <c r="C1" s="787"/>
      <c r="D1" s="787"/>
      <c r="E1" s="787"/>
      <c r="F1" s="787"/>
      <c r="G1" s="787"/>
    </row>
    <row r="2" spans="1:7" ht="18">
      <c r="A2" s="788">
        <v>2019</v>
      </c>
      <c r="B2" s="788"/>
      <c r="C2" s="788"/>
      <c r="D2" s="788"/>
      <c r="E2" s="788"/>
      <c r="F2" s="788"/>
      <c r="G2" s="788"/>
    </row>
    <row r="3" spans="1:7" ht="32.25" customHeight="1">
      <c r="A3" s="789" t="s">
        <v>223</v>
      </c>
      <c r="B3" s="624"/>
      <c r="C3" s="624"/>
      <c r="D3" s="624"/>
      <c r="E3" s="624"/>
      <c r="F3" s="624"/>
      <c r="G3" s="624"/>
    </row>
    <row r="4" spans="1:7" ht="15.75">
      <c r="A4" s="789">
        <v>2019</v>
      </c>
      <c r="B4" s="624"/>
      <c r="C4" s="624"/>
      <c r="D4" s="624"/>
      <c r="E4" s="624"/>
      <c r="F4" s="624"/>
      <c r="G4" s="624"/>
    </row>
    <row r="5" spans="1:7" ht="15.75">
      <c r="A5" s="109" t="s">
        <v>422</v>
      </c>
      <c r="B5" s="110"/>
      <c r="C5" s="110"/>
      <c r="D5" s="110"/>
      <c r="E5" s="110"/>
      <c r="F5" s="110"/>
      <c r="G5" s="69" t="s">
        <v>274</v>
      </c>
    </row>
    <row r="6" spans="1:7" ht="28.5" customHeight="1">
      <c r="A6" s="796" t="s">
        <v>81</v>
      </c>
      <c r="B6" s="23" t="s">
        <v>6</v>
      </c>
      <c r="C6" s="23" t="s">
        <v>7</v>
      </c>
      <c r="D6" s="23" t="s">
        <v>2</v>
      </c>
      <c r="E6" s="23" t="s">
        <v>376</v>
      </c>
      <c r="F6" s="23" t="s">
        <v>56</v>
      </c>
      <c r="G6" s="798" t="s">
        <v>73</v>
      </c>
    </row>
    <row r="7" spans="1:7" ht="24.75" customHeight="1">
      <c r="A7" s="797"/>
      <c r="B7" s="111" t="s">
        <v>14</v>
      </c>
      <c r="C7" s="111" t="s">
        <v>15</v>
      </c>
      <c r="D7" s="111" t="s">
        <v>5</v>
      </c>
      <c r="E7" s="111" t="s">
        <v>77</v>
      </c>
      <c r="F7" s="111" t="s">
        <v>78</v>
      </c>
      <c r="G7" s="799"/>
    </row>
    <row r="8" spans="1:7" ht="27.75" customHeight="1" thickBot="1">
      <c r="A8" s="107" t="s">
        <v>113</v>
      </c>
      <c r="B8" s="114">
        <v>172</v>
      </c>
      <c r="C8" s="114">
        <v>4</v>
      </c>
      <c r="D8" s="415">
        <f>B8+C8</f>
        <v>176</v>
      </c>
      <c r="E8" s="117">
        <f>D8/$D$13%</f>
        <v>0.96127587525260794</v>
      </c>
      <c r="F8" s="114">
        <v>64</v>
      </c>
      <c r="G8" s="122" t="s">
        <v>114</v>
      </c>
    </row>
    <row r="9" spans="1:7" ht="27.75" customHeight="1" thickBot="1">
      <c r="A9" s="105" t="s">
        <v>50</v>
      </c>
      <c r="B9" s="115">
        <v>3025</v>
      </c>
      <c r="C9" s="115">
        <v>2591</v>
      </c>
      <c r="D9" s="416">
        <f t="shared" ref="D9:D12" si="0">B9+C9</f>
        <v>5616</v>
      </c>
      <c r="E9" s="119">
        <f>D9/$D$13%</f>
        <v>30.6734392921514</v>
      </c>
      <c r="F9" s="115">
        <v>41</v>
      </c>
      <c r="G9" s="123" t="s">
        <v>50</v>
      </c>
    </row>
    <row r="10" spans="1:7" ht="27.75" customHeight="1" thickBot="1">
      <c r="A10" s="107" t="s">
        <v>51</v>
      </c>
      <c r="B10" s="114">
        <v>2086</v>
      </c>
      <c r="C10" s="114">
        <v>2117</v>
      </c>
      <c r="D10" s="415">
        <f t="shared" si="0"/>
        <v>4203</v>
      </c>
      <c r="E10" s="117">
        <f>D10/$D$13%</f>
        <v>22.955923316401769</v>
      </c>
      <c r="F10" s="114">
        <v>48</v>
      </c>
      <c r="G10" s="122" t="s">
        <v>51</v>
      </c>
    </row>
    <row r="11" spans="1:7" ht="27.75" customHeight="1" thickBot="1">
      <c r="A11" s="105" t="s">
        <v>52</v>
      </c>
      <c r="B11" s="115">
        <v>1795</v>
      </c>
      <c r="C11" s="115">
        <v>1014</v>
      </c>
      <c r="D11" s="416">
        <f t="shared" si="0"/>
        <v>2809</v>
      </c>
      <c r="E11" s="119">
        <f>D11/$D$13%</f>
        <v>15.342181440821454</v>
      </c>
      <c r="F11" s="115">
        <v>52</v>
      </c>
      <c r="G11" s="123" t="s">
        <v>52</v>
      </c>
    </row>
    <row r="12" spans="1:7" ht="27.75" customHeight="1">
      <c r="A12" s="106" t="s">
        <v>80</v>
      </c>
      <c r="B12" s="120">
        <v>4745</v>
      </c>
      <c r="C12" s="120">
        <v>760</v>
      </c>
      <c r="D12" s="417">
        <f t="shared" si="0"/>
        <v>5505</v>
      </c>
      <c r="E12" s="121">
        <f>D12/$D$13%</f>
        <v>30.067180075372768</v>
      </c>
      <c r="F12" s="120">
        <v>59</v>
      </c>
      <c r="G12" s="124" t="s">
        <v>80</v>
      </c>
    </row>
    <row r="13" spans="1:7" ht="27.75" customHeight="1">
      <c r="A13" s="428" t="s">
        <v>2</v>
      </c>
      <c r="B13" s="126">
        <f>SUM(B8:B12)</f>
        <v>11823</v>
      </c>
      <c r="C13" s="126">
        <f t="shared" ref="C13:D13" si="1">SUM(C8:C12)</f>
        <v>6486</v>
      </c>
      <c r="D13" s="126">
        <f t="shared" si="1"/>
        <v>18309</v>
      </c>
      <c r="E13" s="223">
        <f>SUM(E8:E12)</f>
        <v>100</v>
      </c>
      <c r="F13" s="126">
        <v>50</v>
      </c>
      <c r="G13" s="125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G6" sqref="G6:G7"/>
    </sheetView>
  </sheetViews>
  <sheetFormatPr defaultColWidth="9.140625" defaultRowHeight="14.25"/>
  <cols>
    <col min="1" max="1" width="17" style="108" customWidth="1"/>
    <col min="2" max="4" width="8.5703125" style="108" customWidth="1"/>
    <col min="5" max="5" width="11" style="108" customWidth="1"/>
    <col min="6" max="6" width="15.42578125" style="108" customWidth="1"/>
    <col min="7" max="7" width="23.140625" style="108" customWidth="1"/>
    <col min="8" max="16384" width="9.140625" style="108"/>
  </cols>
  <sheetData>
    <row r="1" spans="1:7" ht="37.5" customHeight="1">
      <c r="A1" s="787" t="s">
        <v>219</v>
      </c>
      <c r="B1" s="787"/>
      <c r="C1" s="787"/>
      <c r="D1" s="787"/>
      <c r="E1" s="787"/>
      <c r="F1" s="787"/>
      <c r="G1" s="787"/>
    </row>
    <row r="2" spans="1:7" ht="18">
      <c r="A2" s="788">
        <v>2019</v>
      </c>
      <c r="B2" s="788"/>
      <c r="C2" s="788"/>
      <c r="D2" s="788"/>
      <c r="E2" s="788"/>
      <c r="F2" s="788"/>
      <c r="G2" s="788"/>
    </row>
    <row r="3" spans="1:7" ht="32.25" customHeight="1">
      <c r="A3" s="789" t="s">
        <v>224</v>
      </c>
      <c r="B3" s="624"/>
      <c r="C3" s="624"/>
      <c r="D3" s="624"/>
      <c r="E3" s="624"/>
      <c r="F3" s="624"/>
      <c r="G3" s="624"/>
    </row>
    <row r="4" spans="1:7" ht="15.75">
      <c r="A4" s="789">
        <v>2019</v>
      </c>
      <c r="B4" s="624"/>
      <c r="C4" s="624"/>
      <c r="D4" s="624"/>
      <c r="E4" s="624"/>
      <c r="F4" s="624"/>
      <c r="G4" s="624"/>
    </row>
    <row r="5" spans="1:7" ht="15.75">
      <c r="A5" s="109" t="s">
        <v>275</v>
      </c>
      <c r="B5" s="110"/>
      <c r="C5" s="110"/>
      <c r="D5" s="110"/>
      <c r="E5" s="110"/>
      <c r="F5" s="110"/>
      <c r="G5" s="69" t="s">
        <v>276</v>
      </c>
    </row>
    <row r="6" spans="1:7" ht="28.5" customHeight="1">
      <c r="A6" s="796" t="s">
        <v>82</v>
      </c>
      <c r="B6" s="23" t="s">
        <v>6</v>
      </c>
      <c r="C6" s="23" t="s">
        <v>7</v>
      </c>
      <c r="D6" s="23" t="s">
        <v>2</v>
      </c>
      <c r="E6" s="23" t="s">
        <v>376</v>
      </c>
      <c r="F6" s="23" t="s">
        <v>56</v>
      </c>
      <c r="G6" s="798" t="s">
        <v>458</v>
      </c>
    </row>
    <row r="7" spans="1:7" ht="24.75" customHeight="1">
      <c r="A7" s="797"/>
      <c r="B7" s="111" t="s">
        <v>14</v>
      </c>
      <c r="C7" s="111" t="s">
        <v>15</v>
      </c>
      <c r="D7" s="111" t="s">
        <v>5</v>
      </c>
      <c r="E7" s="111" t="s">
        <v>77</v>
      </c>
      <c r="F7" s="111" t="s">
        <v>78</v>
      </c>
      <c r="G7" s="799"/>
    </row>
    <row r="8" spans="1:7" ht="27.75" customHeight="1" thickBot="1">
      <c r="A8" s="107" t="s">
        <v>116</v>
      </c>
      <c r="B8" s="114">
        <v>698</v>
      </c>
      <c r="C8" s="114">
        <v>65</v>
      </c>
      <c r="D8" s="417">
        <f t="shared" ref="D8:D11" si="0">B8+C8</f>
        <v>763</v>
      </c>
      <c r="E8" s="117">
        <f t="shared" ref="E8:E16" si="1">D8/$D$17%</f>
        <v>4.1673493910098856</v>
      </c>
      <c r="F8" s="114">
        <v>25</v>
      </c>
      <c r="G8" s="122" t="s">
        <v>115</v>
      </c>
    </row>
    <row r="9" spans="1:7" ht="27.75" customHeight="1">
      <c r="A9" s="105" t="s">
        <v>84</v>
      </c>
      <c r="B9" s="115">
        <v>458</v>
      </c>
      <c r="C9" s="115">
        <v>164</v>
      </c>
      <c r="D9" s="426">
        <f t="shared" si="0"/>
        <v>622</v>
      </c>
      <c r="E9" s="119">
        <f t="shared" si="1"/>
        <v>3.3972363318586485</v>
      </c>
      <c r="F9" s="115">
        <v>33</v>
      </c>
      <c r="G9" s="123" t="s">
        <v>84</v>
      </c>
    </row>
    <row r="10" spans="1:7" ht="27.75" customHeight="1" thickBot="1">
      <c r="A10" s="107" t="s">
        <v>85</v>
      </c>
      <c r="B10" s="114">
        <v>911</v>
      </c>
      <c r="C10" s="114">
        <v>404</v>
      </c>
      <c r="D10" s="417">
        <f t="shared" si="0"/>
        <v>1315</v>
      </c>
      <c r="E10" s="117">
        <f t="shared" si="1"/>
        <v>7.1822600906657925</v>
      </c>
      <c r="F10" s="114">
        <v>38</v>
      </c>
      <c r="G10" s="122" t="s">
        <v>85</v>
      </c>
    </row>
    <row r="11" spans="1:7" ht="27.75" customHeight="1">
      <c r="A11" s="105" t="s">
        <v>86</v>
      </c>
      <c r="B11" s="115">
        <v>1424</v>
      </c>
      <c r="C11" s="115">
        <v>1560</v>
      </c>
      <c r="D11" s="426">
        <f t="shared" si="0"/>
        <v>2984</v>
      </c>
      <c r="E11" s="119">
        <f t="shared" si="1"/>
        <v>16.297995521328307</v>
      </c>
      <c r="F11" s="115">
        <v>43</v>
      </c>
      <c r="G11" s="123" t="s">
        <v>91</v>
      </c>
    </row>
    <row r="12" spans="1:7" ht="27.75" customHeight="1" thickBot="1">
      <c r="A12" s="106" t="s">
        <v>87</v>
      </c>
      <c r="B12" s="120">
        <v>1702</v>
      </c>
      <c r="C12" s="120">
        <v>1731</v>
      </c>
      <c r="D12" s="417">
        <f t="shared" ref="D12:D16" si="2">B12+C12</f>
        <v>3433</v>
      </c>
      <c r="E12" s="121">
        <f t="shared" si="1"/>
        <v>18.750341362171611</v>
      </c>
      <c r="F12" s="120">
        <v>47</v>
      </c>
      <c r="G12" s="124" t="s">
        <v>87</v>
      </c>
    </row>
    <row r="13" spans="1:7" ht="27.75" customHeight="1">
      <c r="A13" s="105" t="s">
        <v>88</v>
      </c>
      <c r="B13" s="115">
        <v>1807</v>
      </c>
      <c r="C13" s="115">
        <v>1412</v>
      </c>
      <c r="D13" s="426">
        <f t="shared" si="2"/>
        <v>3219</v>
      </c>
      <c r="E13" s="119">
        <f t="shared" si="1"/>
        <v>17.581517286580372</v>
      </c>
      <c r="F13" s="115">
        <v>52</v>
      </c>
      <c r="G13" s="123" t="s">
        <v>88</v>
      </c>
    </row>
    <row r="14" spans="1:7" ht="27.75" customHeight="1" thickBot="1">
      <c r="A14" s="107" t="s">
        <v>89</v>
      </c>
      <c r="B14" s="114">
        <v>1621</v>
      </c>
      <c r="C14" s="114">
        <v>806</v>
      </c>
      <c r="D14" s="429">
        <f t="shared" si="2"/>
        <v>2427</v>
      </c>
      <c r="E14" s="117">
        <f t="shared" si="1"/>
        <v>13.255775847943633</v>
      </c>
      <c r="F14" s="114">
        <v>57</v>
      </c>
      <c r="G14" s="122" t="s">
        <v>89</v>
      </c>
    </row>
    <row r="15" spans="1:7" ht="27.75" customHeight="1">
      <c r="A15" s="105" t="s">
        <v>90</v>
      </c>
      <c r="B15" s="115">
        <v>2090</v>
      </c>
      <c r="C15" s="115">
        <v>281</v>
      </c>
      <c r="D15" s="426">
        <f t="shared" si="2"/>
        <v>2371</v>
      </c>
      <c r="E15" s="119">
        <f t="shared" si="1"/>
        <v>12.949915342181441</v>
      </c>
      <c r="F15" s="115">
        <v>62</v>
      </c>
      <c r="G15" s="123" t="s">
        <v>90</v>
      </c>
    </row>
    <row r="16" spans="1:7" ht="27.75" customHeight="1">
      <c r="A16" s="106" t="s">
        <v>83</v>
      </c>
      <c r="B16" s="120">
        <v>1112</v>
      </c>
      <c r="C16" s="120">
        <v>63</v>
      </c>
      <c r="D16" s="429">
        <f t="shared" si="2"/>
        <v>1175</v>
      </c>
      <c r="E16" s="121">
        <f t="shared" si="1"/>
        <v>6.4176088262603086</v>
      </c>
      <c r="F16" s="120">
        <v>72</v>
      </c>
      <c r="G16" s="124" t="s">
        <v>83</v>
      </c>
    </row>
    <row r="17" spans="1:7" ht="27.75" customHeight="1">
      <c r="A17" s="428" t="s">
        <v>2</v>
      </c>
      <c r="B17" s="126">
        <f>SUM(B8:B16)</f>
        <v>11823</v>
      </c>
      <c r="C17" s="126">
        <f t="shared" ref="C17:D17" si="3">SUM(C8:C16)</f>
        <v>6486</v>
      </c>
      <c r="D17" s="126">
        <f t="shared" si="3"/>
        <v>18309</v>
      </c>
      <c r="E17" s="223">
        <f>SUM(E8:E16)</f>
        <v>100</v>
      </c>
      <c r="F17" s="126">
        <v>50</v>
      </c>
      <c r="G17" s="125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E13" sqref="E13"/>
    </sheetView>
  </sheetViews>
  <sheetFormatPr defaultColWidth="9.140625" defaultRowHeight="14.25"/>
  <cols>
    <col min="1" max="1" width="17" style="108" customWidth="1"/>
    <col min="2" max="4" width="8.5703125" style="108" customWidth="1"/>
    <col min="5" max="5" width="11" style="108" customWidth="1"/>
    <col min="6" max="6" width="15.42578125" style="108" customWidth="1"/>
    <col min="7" max="7" width="23.140625" style="108" customWidth="1"/>
    <col min="8" max="16384" width="9.140625" style="108"/>
  </cols>
  <sheetData>
    <row r="1" spans="1:7" ht="37.5" customHeight="1">
      <c r="A1" s="787" t="s">
        <v>220</v>
      </c>
      <c r="B1" s="787"/>
      <c r="C1" s="787"/>
      <c r="D1" s="787"/>
      <c r="E1" s="787"/>
      <c r="F1" s="787"/>
      <c r="G1" s="787"/>
    </row>
    <row r="2" spans="1:7" ht="18">
      <c r="A2" s="788">
        <v>2019</v>
      </c>
      <c r="B2" s="788"/>
      <c r="C2" s="788"/>
      <c r="D2" s="788"/>
      <c r="E2" s="788"/>
      <c r="F2" s="788"/>
      <c r="G2" s="788"/>
    </row>
    <row r="3" spans="1:7" ht="32.25" customHeight="1">
      <c r="A3" s="789" t="s">
        <v>225</v>
      </c>
      <c r="B3" s="624"/>
      <c r="C3" s="624"/>
      <c r="D3" s="624"/>
      <c r="E3" s="624"/>
      <c r="F3" s="624"/>
      <c r="G3" s="624"/>
    </row>
    <row r="4" spans="1:7" ht="15.75">
      <c r="A4" s="789">
        <v>2019</v>
      </c>
      <c r="B4" s="624"/>
      <c r="C4" s="624"/>
      <c r="D4" s="624"/>
      <c r="E4" s="624"/>
      <c r="F4" s="624"/>
      <c r="G4" s="624"/>
    </row>
    <row r="5" spans="1:7" ht="15.75">
      <c r="A5" s="109" t="s">
        <v>277</v>
      </c>
      <c r="B5" s="110"/>
      <c r="C5" s="110"/>
      <c r="D5" s="110"/>
      <c r="E5" s="110"/>
      <c r="F5" s="110"/>
      <c r="G5" s="69" t="s">
        <v>278</v>
      </c>
    </row>
    <row r="6" spans="1:7" ht="28.5" customHeight="1">
      <c r="A6" s="796" t="s">
        <v>74</v>
      </c>
      <c r="B6" s="23" t="s">
        <v>6</v>
      </c>
      <c r="C6" s="23" t="s">
        <v>7</v>
      </c>
      <c r="D6" s="23" t="s">
        <v>2</v>
      </c>
      <c r="E6" s="23" t="s">
        <v>376</v>
      </c>
      <c r="F6" s="23" t="s">
        <v>56</v>
      </c>
      <c r="G6" s="798" t="s">
        <v>75</v>
      </c>
    </row>
    <row r="7" spans="1:7" ht="24.75" customHeight="1">
      <c r="A7" s="797"/>
      <c r="B7" s="111" t="s">
        <v>14</v>
      </c>
      <c r="C7" s="111" t="s">
        <v>15</v>
      </c>
      <c r="D7" s="111" t="s">
        <v>5</v>
      </c>
      <c r="E7" s="111" t="s">
        <v>77</v>
      </c>
      <c r="F7" s="111" t="s">
        <v>78</v>
      </c>
      <c r="G7" s="799"/>
    </row>
    <row r="8" spans="1:7" ht="27.75" customHeight="1" thickBot="1">
      <c r="A8" s="128" t="s">
        <v>101</v>
      </c>
      <c r="B8" s="114">
        <v>2314</v>
      </c>
      <c r="C8" s="114">
        <v>1439</v>
      </c>
      <c r="D8" s="415">
        <f>B8+C8</f>
        <v>3753</v>
      </c>
      <c r="E8" s="117">
        <f t="shared" ref="E8:E17" si="0">D8/$D$18%</f>
        <v>20.498115680812713</v>
      </c>
      <c r="F8" s="114">
        <v>45</v>
      </c>
      <c r="G8" s="122" t="s">
        <v>76</v>
      </c>
    </row>
    <row r="9" spans="1:7" ht="27.75" customHeight="1">
      <c r="A9" s="129" t="s">
        <v>92</v>
      </c>
      <c r="B9" s="115">
        <v>2061</v>
      </c>
      <c r="C9" s="115">
        <v>839</v>
      </c>
      <c r="D9" s="426">
        <f t="shared" ref="D9:D10" si="1">B9+C9</f>
        <v>2900</v>
      </c>
      <c r="E9" s="119">
        <f t="shared" si="0"/>
        <v>15.839204762685018</v>
      </c>
      <c r="F9" s="115">
        <v>49</v>
      </c>
      <c r="G9" s="123" t="s">
        <v>102</v>
      </c>
    </row>
    <row r="10" spans="1:7" ht="27.75" customHeight="1" thickBot="1">
      <c r="A10" s="128" t="s">
        <v>93</v>
      </c>
      <c r="B10" s="114">
        <v>1890</v>
      </c>
      <c r="C10" s="114">
        <v>1025</v>
      </c>
      <c r="D10" s="429">
        <f t="shared" si="1"/>
        <v>2915</v>
      </c>
      <c r="E10" s="117">
        <f t="shared" si="0"/>
        <v>15.921131683871319</v>
      </c>
      <c r="F10" s="114">
        <v>49</v>
      </c>
      <c r="G10" s="122" t="s">
        <v>103</v>
      </c>
    </row>
    <row r="11" spans="1:7" ht="27.75" customHeight="1">
      <c r="A11" s="129" t="s">
        <v>94</v>
      </c>
      <c r="B11" s="115">
        <v>807</v>
      </c>
      <c r="C11" s="115">
        <v>1463</v>
      </c>
      <c r="D11" s="426">
        <f>B11+C11</f>
        <v>2270</v>
      </c>
      <c r="E11" s="119">
        <f t="shared" si="0"/>
        <v>12.398274072860342</v>
      </c>
      <c r="F11" s="115">
        <v>50</v>
      </c>
      <c r="G11" s="123" t="s">
        <v>104</v>
      </c>
    </row>
    <row r="12" spans="1:7" ht="27.75" customHeight="1" thickBot="1">
      <c r="A12" s="130" t="s">
        <v>95</v>
      </c>
      <c r="B12" s="120">
        <v>705</v>
      </c>
      <c r="C12" s="120">
        <v>556</v>
      </c>
      <c r="D12" s="417">
        <f t="shared" ref="D12:D14" si="2">B12+C12</f>
        <v>1261</v>
      </c>
      <c r="E12" s="121">
        <f t="shared" si="0"/>
        <v>6.8873231743951058</v>
      </c>
      <c r="F12" s="120">
        <v>53</v>
      </c>
      <c r="G12" s="124" t="s">
        <v>105</v>
      </c>
    </row>
    <row r="13" spans="1:7" ht="27.75" customHeight="1">
      <c r="A13" s="129" t="s">
        <v>96</v>
      </c>
      <c r="B13" s="115">
        <v>590</v>
      </c>
      <c r="C13" s="115">
        <v>334</v>
      </c>
      <c r="D13" s="426">
        <f t="shared" si="2"/>
        <v>924</v>
      </c>
      <c r="E13" s="119">
        <f t="shared" si="0"/>
        <v>5.0466983450761917</v>
      </c>
      <c r="F13" s="115">
        <v>54</v>
      </c>
      <c r="G13" s="123" t="s">
        <v>106</v>
      </c>
    </row>
    <row r="14" spans="1:7" ht="27.75" customHeight="1" thickBot="1">
      <c r="A14" s="128" t="s">
        <v>97</v>
      </c>
      <c r="B14" s="114">
        <v>570</v>
      </c>
      <c r="C14" s="114">
        <v>200</v>
      </c>
      <c r="D14" s="415">
        <f t="shared" si="2"/>
        <v>770</v>
      </c>
      <c r="E14" s="117">
        <f t="shared" si="0"/>
        <v>4.2055819542301602</v>
      </c>
      <c r="F14" s="114">
        <v>55</v>
      </c>
      <c r="G14" s="122" t="s">
        <v>107</v>
      </c>
    </row>
    <row r="15" spans="1:7" ht="27.75" customHeight="1">
      <c r="A15" s="129" t="s">
        <v>98</v>
      </c>
      <c r="B15" s="115">
        <v>539</v>
      </c>
      <c r="C15" s="115">
        <v>165</v>
      </c>
      <c r="D15" s="426">
        <f>B15+C15</f>
        <v>704</v>
      </c>
      <c r="E15" s="119">
        <f t="shared" si="0"/>
        <v>3.8451035010104317</v>
      </c>
      <c r="F15" s="115">
        <v>53</v>
      </c>
      <c r="G15" s="123" t="s">
        <v>108</v>
      </c>
    </row>
    <row r="16" spans="1:7" ht="27.75" customHeight="1" thickBot="1">
      <c r="A16" s="130" t="s">
        <v>99</v>
      </c>
      <c r="B16" s="120">
        <v>333</v>
      </c>
      <c r="C16" s="120">
        <v>175</v>
      </c>
      <c r="D16" s="429">
        <f>B16+C16</f>
        <v>508</v>
      </c>
      <c r="E16" s="121">
        <f t="shared" si="0"/>
        <v>2.7745917308427548</v>
      </c>
      <c r="F16" s="120">
        <v>54</v>
      </c>
      <c r="G16" s="124" t="s">
        <v>109</v>
      </c>
    </row>
    <row r="17" spans="1:7" ht="27.75" customHeight="1">
      <c r="A17" s="129" t="s">
        <v>100</v>
      </c>
      <c r="B17" s="115">
        <v>2014</v>
      </c>
      <c r="C17" s="115">
        <v>290</v>
      </c>
      <c r="D17" s="426">
        <f>B17+C17</f>
        <v>2304</v>
      </c>
      <c r="E17" s="119">
        <f t="shared" si="0"/>
        <v>12.583975094215958</v>
      </c>
      <c r="F17" s="115">
        <v>55</v>
      </c>
      <c r="G17" s="123" t="s">
        <v>110</v>
      </c>
    </row>
    <row r="18" spans="1:7" ht="27.75" customHeight="1">
      <c r="A18" s="430" t="s">
        <v>2</v>
      </c>
      <c r="B18" s="116">
        <f>SUM(B8:B17)</f>
        <v>11823</v>
      </c>
      <c r="C18" s="116">
        <f t="shared" ref="C18:E18" si="3">SUM(C8:C17)</f>
        <v>6486</v>
      </c>
      <c r="D18" s="116">
        <f t="shared" si="3"/>
        <v>18309</v>
      </c>
      <c r="E18" s="118">
        <f t="shared" si="3"/>
        <v>100</v>
      </c>
      <c r="F18" s="116">
        <v>50</v>
      </c>
      <c r="G18" s="127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rightToLeft="1" view="pageBreakPreview" topLeftCell="A7" zoomScale="98" zoomScaleNormal="100" zoomScaleSheetLayoutView="98" workbookViewId="0">
      <selection activeCell="O21" sqref="O21"/>
    </sheetView>
  </sheetViews>
  <sheetFormatPr defaultColWidth="9.140625" defaultRowHeight="15"/>
  <cols>
    <col min="1" max="1" width="23.28515625" style="59" customWidth="1"/>
    <col min="2" max="2" width="5.7109375" style="59" customWidth="1"/>
    <col min="3" max="3" width="7.7109375" style="59" bestFit="1" customWidth="1"/>
    <col min="4" max="4" width="7" style="59" bestFit="1" customWidth="1"/>
    <col min="5" max="5" width="5.85546875" style="59" bestFit="1" customWidth="1"/>
    <col min="6" max="6" width="7.7109375" style="59" bestFit="1" customWidth="1"/>
    <col min="7" max="7" width="6.28515625" style="59" bestFit="1" customWidth="1"/>
    <col min="8" max="8" width="5.85546875" style="59" bestFit="1" customWidth="1"/>
    <col min="9" max="9" width="7.7109375" style="59" bestFit="1" customWidth="1"/>
    <col min="10" max="10" width="7" style="59" bestFit="1" customWidth="1"/>
    <col min="11" max="19" width="7" style="469" customWidth="1"/>
    <col min="20" max="20" width="26.140625" style="59" customWidth="1"/>
    <col min="21" max="16384" width="9.140625" style="58"/>
  </cols>
  <sheetData>
    <row r="1" spans="1:20" ht="18.75" thickBot="1">
      <c r="A1" s="617" t="s">
        <v>378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9"/>
    </row>
    <row r="2" spans="1:20" ht="18.75" thickBot="1">
      <c r="A2" s="634" t="s">
        <v>451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6"/>
    </row>
    <row r="3" spans="1:20" ht="35.25" customHeight="1">
      <c r="A3" s="620" t="s">
        <v>392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2"/>
    </row>
    <row r="4" spans="1:20" ht="15.75">
      <c r="A4" s="623" t="s">
        <v>451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5"/>
    </row>
    <row r="5" spans="1:20" s="60" customFormat="1" ht="16.899999999999999" customHeight="1">
      <c r="A5" s="96" t="s">
        <v>421</v>
      </c>
      <c r="B5" s="97"/>
      <c r="C5" s="97"/>
      <c r="D5" s="97"/>
      <c r="E5" s="97"/>
      <c r="F5" s="97"/>
      <c r="G5" s="97"/>
      <c r="H5" s="97"/>
      <c r="I5" s="97"/>
      <c r="J5" s="98"/>
      <c r="K5" s="470"/>
      <c r="L5" s="470"/>
      <c r="M5" s="470"/>
      <c r="N5" s="470"/>
      <c r="O5" s="470"/>
      <c r="P5" s="470"/>
      <c r="Q5" s="470"/>
      <c r="R5" s="470"/>
      <c r="S5" s="470"/>
      <c r="T5" s="99" t="s">
        <v>279</v>
      </c>
    </row>
    <row r="6" spans="1:20" ht="24.75" customHeight="1" thickBot="1">
      <c r="A6" s="626" t="s">
        <v>352</v>
      </c>
      <c r="B6" s="629">
        <v>2018</v>
      </c>
      <c r="C6" s="629"/>
      <c r="D6" s="629"/>
      <c r="E6" s="629"/>
      <c r="F6" s="629"/>
      <c r="G6" s="629"/>
      <c r="H6" s="629"/>
      <c r="I6" s="629"/>
      <c r="J6" s="629"/>
      <c r="K6" s="629">
        <v>2019</v>
      </c>
      <c r="L6" s="629"/>
      <c r="M6" s="629"/>
      <c r="N6" s="629"/>
      <c r="O6" s="629"/>
      <c r="P6" s="629"/>
      <c r="Q6" s="629"/>
      <c r="R6" s="629"/>
      <c r="S6" s="629"/>
      <c r="T6" s="630" t="s">
        <v>450</v>
      </c>
    </row>
    <row r="7" spans="1:20" ht="20.100000000000001" customHeight="1" thickBot="1">
      <c r="A7" s="800"/>
      <c r="B7" s="629" t="s">
        <v>1</v>
      </c>
      <c r="C7" s="629"/>
      <c r="D7" s="629"/>
      <c r="E7" s="629" t="s">
        <v>17</v>
      </c>
      <c r="F7" s="629"/>
      <c r="G7" s="629"/>
      <c r="H7" s="629" t="s">
        <v>2</v>
      </c>
      <c r="I7" s="629"/>
      <c r="J7" s="629"/>
      <c r="K7" s="629" t="s">
        <v>1</v>
      </c>
      <c r="L7" s="629"/>
      <c r="M7" s="629"/>
      <c r="N7" s="629" t="s">
        <v>17</v>
      </c>
      <c r="O7" s="629"/>
      <c r="P7" s="629"/>
      <c r="Q7" s="629" t="s">
        <v>2</v>
      </c>
      <c r="R7" s="629"/>
      <c r="S7" s="629"/>
      <c r="T7" s="802"/>
    </row>
    <row r="8" spans="1:20" ht="20.100000000000001" customHeight="1" thickBot="1">
      <c r="A8" s="627"/>
      <c r="B8" s="633" t="s">
        <v>3</v>
      </c>
      <c r="C8" s="633"/>
      <c r="D8" s="633"/>
      <c r="E8" s="633" t="s">
        <v>4</v>
      </c>
      <c r="F8" s="633"/>
      <c r="G8" s="633"/>
      <c r="H8" s="633" t="s">
        <v>5</v>
      </c>
      <c r="I8" s="633"/>
      <c r="J8" s="633"/>
      <c r="K8" s="633" t="s">
        <v>3</v>
      </c>
      <c r="L8" s="633"/>
      <c r="M8" s="633"/>
      <c r="N8" s="633" t="s">
        <v>4</v>
      </c>
      <c r="O8" s="633"/>
      <c r="P8" s="633"/>
      <c r="Q8" s="633" t="s">
        <v>5</v>
      </c>
      <c r="R8" s="633"/>
      <c r="S8" s="633"/>
      <c r="T8" s="631"/>
    </row>
    <row r="9" spans="1:20" thickBot="1">
      <c r="A9" s="627"/>
      <c r="B9" s="382" t="s">
        <v>6</v>
      </c>
      <c r="C9" s="382" t="s">
        <v>7</v>
      </c>
      <c r="D9" s="382" t="s">
        <v>2</v>
      </c>
      <c r="E9" s="382" t="s">
        <v>6</v>
      </c>
      <c r="F9" s="382" t="s">
        <v>7</v>
      </c>
      <c r="G9" s="382" t="s">
        <v>2</v>
      </c>
      <c r="H9" s="382" t="s">
        <v>6</v>
      </c>
      <c r="I9" s="382" t="s">
        <v>7</v>
      </c>
      <c r="J9" s="382" t="s">
        <v>2</v>
      </c>
      <c r="K9" s="382" t="s">
        <v>6</v>
      </c>
      <c r="L9" s="382" t="s">
        <v>7</v>
      </c>
      <c r="M9" s="382" t="s">
        <v>2</v>
      </c>
      <c r="N9" s="382" t="s">
        <v>6</v>
      </c>
      <c r="O9" s="382" t="s">
        <v>7</v>
      </c>
      <c r="P9" s="382" t="s">
        <v>2</v>
      </c>
      <c r="Q9" s="382" t="s">
        <v>6</v>
      </c>
      <c r="R9" s="382" t="s">
        <v>7</v>
      </c>
      <c r="S9" s="382" t="s">
        <v>2</v>
      </c>
      <c r="T9" s="631"/>
    </row>
    <row r="10" spans="1:20" ht="14.25">
      <c r="A10" s="801"/>
      <c r="B10" s="383" t="s">
        <v>14</v>
      </c>
      <c r="C10" s="383" t="s">
        <v>15</v>
      </c>
      <c r="D10" s="383" t="s">
        <v>5</v>
      </c>
      <c r="E10" s="383" t="s">
        <v>14</v>
      </c>
      <c r="F10" s="383" t="s">
        <v>15</v>
      </c>
      <c r="G10" s="383" t="s">
        <v>5</v>
      </c>
      <c r="H10" s="383" t="s">
        <v>14</v>
      </c>
      <c r="I10" s="383" t="s">
        <v>15</v>
      </c>
      <c r="J10" s="383" t="s">
        <v>5</v>
      </c>
      <c r="K10" s="383" t="s">
        <v>14</v>
      </c>
      <c r="L10" s="383" t="s">
        <v>15</v>
      </c>
      <c r="M10" s="383" t="s">
        <v>5</v>
      </c>
      <c r="N10" s="383" t="s">
        <v>14</v>
      </c>
      <c r="O10" s="383" t="s">
        <v>15</v>
      </c>
      <c r="P10" s="383" t="s">
        <v>5</v>
      </c>
      <c r="Q10" s="383" t="s">
        <v>14</v>
      </c>
      <c r="R10" s="383" t="s">
        <v>15</v>
      </c>
      <c r="S10" s="383" t="s">
        <v>5</v>
      </c>
      <c r="T10" s="803"/>
    </row>
    <row r="11" spans="1:20" ht="24" customHeight="1" thickBot="1">
      <c r="A11" s="385" t="s">
        <v>304</v>
      </c>
      <c r="B11" s="380">
        <v>5</v>
      </c>
      <c r="C11" s="380">
        <v>3</v>
      </c>
      <c r="D11" s="387">
        <f>SUM(B11:C11)</f>
        <v>8</v>
      </c>
      <c r="E11" s="380">
        <v>8</v>
      </c>
      <c r="F11" s="380">
        <v>3</v>
      </c>
      <c r="G11" s="387">
        <f>SUM(E11:F11)</f>
        <v>11</v>
      </c>
      <c r="H11" s="387">
        <f>SUM(B11,E11)</f>
        <v>13</v>
      </c>
      <c r="I11" s="387">
        <f>SUM(C11,F11)</f>
        <v>6</v>
      </c>
      <c r="J11" s="387">
        <f>SUM(H11:I11)</f>
        <v>19</v>
      </c>
      <c r="K11" s="598">
        <v>7</v>
      </c>
      <c r="L11" s="598">
        <v>2</v>
      </c>
      <c r="M11" s="461">
        <f>SUM(K11:L11)</f>
        <v>9</v>
      </c>
      <c r="N11" s="598">
        <v>9</v>
      </c>
      <c r="O11" s="598">
        <v>3</v>
      </c>
      <c r="P11" s="461">
        <f>SUM(N11:O11)</f>
        <v>12</v>
      </c>
      <c r="Q11" s="461">
        <f>SUM(K11,N11)</f>
        <v>16</v>
      </c>
      <c r="R11" s="461">
        <f>SUM(L11,O11)</f>
        <v>5</v>
      </c>
      <c r="S11" s="461">
        <f>SUM(Q11:R11)</f>
        <v>21</v>
      </c>
      <c r="T11" s="565" t="s">
        <v>305</v>
      </c>
    </row>
    <row r="12" spans="1:20" ht="24" customHeight="1" thickBot="1">
      <c r="A12" s="386" t="s">
        <v>306</v>
      </c>
      <c r="B12" s="379">
        <v>0</v>
      </c>
      <c r="C12" s="379">
        <v>146</v>
      </c>
      <c r="D12" s="388">
        <f t="shared" ref="D12:D21" si="0">SUM(B12:C12)</f>
        <v>146</v>
      </c>
      <c r="E12" s="379">
        <v>0</v>
      </c>
      <c r="F12" s="379">
        <v>72</v>
      </c>
      <c r="G12" s="388">
        <f t="shared" ref="G12:G21" si="1">SUM(E12:F12)</f>
        <v>72</v>
      </c>
      <c r="H12" s="388">
        <f t="shared" ref="H12:I21" si="2">SUM(B12,E12)</f>
        <v>0</v>
      </c>
      <c r="I12" s="388">
        <f t="shared" si="2"/>
        <v>218</v>
      </c>
      <c r="J12" s="388">
        <f t="shared" ref="J12:J21" si="3">SUM(H12:I12)</f>
        <v>218</v>
      </c>
      <c r="K12" s="599">
        <v>15</v>
      </c>
      <c r="L12" s="599">
        <v>162</v>
      </c>
      <c r="M12" s="456">
        <f t="shared" ref="M12:M22" si="4">SUM(K12:L12)</f>
        <v>177</v>
      </c>
      <c r="N12" s="599">
        <v>44</v>
      </c>
      <c r="O12" s="599">
        <v>78</v>
      </c>
      <c r="P12" s="456">
        <f t="shared" ref="P12:P22" si="5">SUM(N12:O12)</f>
        <v>122</v>
      </c>
      <c r="Q12" s="456">
        <f t="shared" ref="Q12:Q22" si="6">SUM(K12,N12)</f>
        <v>59</v>
      </c>
      <c r="R12" s="456">
        <f t="shared" ref="R12:R22" si="7">SUM(L12,O12)</f>
        <v>240</v>
      </c>
      <c r="S12" s="456">
        <f t="shared" ref="S12:S22" si="8">SUM(Q12:R12)</f>
        <v>299</v>
      </c>
      <c r="T12" s="566" t="s">
        <v>307</v>
      </c>
    </row>
    <row r="13" spans="1:20" ht="24" customHeight="1" thickBot="1">
      <c r="A13" s="570" t="s">
        <v>308</v>
      </c>
      <c r="B13" s="340">
        <v>0</v>
      </c>
      <c r="C13" s="340">
        <v>0</v>
      </c>
      <c r="D13" s="389">
        <f t="shared" si="0"/>
        <v>0</v>
      </c>
      <c r="E13" s="340">
        <v>0</v>
      </c>
      <c r="F13" s="340">
        <v>0</v>
      </c>
      <c r="G13" s="389">
        <f t="shared" si="1"/>
        <v>0</v>
      </c>
      <c r="H13" s="389">
        <f t="shared" si="2"/>
        <v>0</v>
      </c>
      <c r="I13" s="389">
        <f t="shared" si="2"/>
        <v>0</v>
      </c>
      <c r="J13" s="389">
        <f t="shared" si="3"/>
        <v>0</v>
      </c>
      <c r="K13" s="600">
        <v>0</v>
      </c>
      <c r="L13" s="600">
        <v>0</v>
      </c>
      <c r="M13" s="461">
        <f t="shared" si="4"/>
        <v>0</v>
      </c>
      <c r="N13" s="600">
        <v>0</v>
      </c>
      <c r="O13" s="600">
        <v>0</v>
      </c>
      <c r="P13" s="461">
        <f t="shared" si="5"/>
        <v>0</v>
      </c>
      <c r="Q13" s="461">
        <f t="shared" si="6"/>
        <v>0</v>
      </c>
      <c r="R13" s="461">
        <f t="shared" si="7"/>
        <v>0</v>
      </c>
      <c r="S13" s="461">
        <f t="shared" si="8"/>
        <v>0</v>
      </c>
      <c r="T13" s="567" t="s">
        <v>309</v>
      </c>
    </row>
    <row r="14" spans="1:20" ht="24" customHeight="1" thickBot="1">
      <c r="A14" s="571" t="s">
        <v>310</v>
      </c>
      <c r="B14" s="339">
        <v>0</v>
      </c>
      <c r="C14" s="339">
        <v>0</v>
      </c>
      <c r="D14" s="388">
        <f t="shared" si="0"/>
        <v>0</v>
      </c>
      <c r="E14" s="339">
        <v>0</v>
      </c>
      <c r="F14" s="339">
        <v>0</v>
      </c>
      <c r="G14" s="388">
        <f t="shared" si="1"/>
        <v>0</v>
      </c>
      <c r="H14" s="388">
        <f t="shared" si="2"/>
        <v>0</v>
      </c>
      <c r="I14" s="388">
        <f t="shared" si="2"/>
        <v>0</v>
      </c>
      <c r="J14" s="388">
        <f t="shared" si="3"/>
        <v>0</v>
      </c>
      <c r="K14" s="599">
        <v>0</v>
      </c>
      <c r="L14" s="599">
        <v>0</v>
      </c>
      <c r="M14" s="456">
        <f t="shared" si="4"/>
        <v>0</v>
      </c>
      <c r="N14" s="599">
        <v>0</v>
      </c>
      <c r="O14" s="599">
        <v>0</v>
      </c>
      <c r="P14" s="456">
        <f t="shared" si="5"/>
        <v>0</v>
      </c>
      <c r="Q14" s="456">
        <f t="shared" si="6"/>
        <v>0</v>
      </c>
      <c r="R14" s="456">
        <f t="shared" si="7"/>
        <v>0</v>
      </c>
      <c r="S14" s="456">
        <f t="shared" si="8"/>
        <v>0</v>
      </c>
      <c r="T14" s="566" t="s">
        <v>311</v>
      </c>
    </row>
    <row r="15" spans="1:20" ht="24" customHeight="1" thickBot="1">
      <c r="A15" s="570" t="s">
        <v>312</v>
      </c>
      <c r="B15" s="340">
        <v>48</v>
      </c>
      <c r="C15" s="340">
        <v>107</v>
      </c>
      <c r="D15" s="389">
        <f t="shared" si="0"/>
        <v>155</v>
      </c>
      <c r="E15" s="340">
        <v>60</v>
      </c>
      <c r="F15" s="340">
        <v>85</v>
      </c>
      <c r="G15" s="389">
        <f t="shared" si="1"/>
        <v>145</v>
      </c>
      <c r="H15" s="431">
        <f>SUM(B15,E15)</f>
        <v>108</v>
      </c>
      <c r="I15" s="389">
        <f t="shared" si="2"/>
        <v>192</v>
      </c>
      <c r="J15" s="389">
        <f t="shared" si="3"/>
        <v>300</v>
      </c>
      <c r="K15" s="600">
        <v>39</v>
      </c>
      <c r="L15" s="600">
        <v>96</v>
      </c>
      <c r="M15" s="461">
        <f t="shared" si="4"/>
        <v>135</v>
      </c>
      <c r="N15" s="600">
        <v>49</v>
      </c>
      <c r="O15" s="600">
        <v>97</v>
      </c>
      <c r="P15" s="461">
        <f t="shared" si="5"/>
        <v>146</v>
      </c>
      <c r="Q15" s="461">
        <f t="shared" si="6"/>
        <v>88</v>
      </c>
      <c r="R15" s="461">
        <f t="shared" si="7"/>
        <v>193</v>
      </c>
      <c r="S15" s="461">
        <f t="shared" si="8"/>
        <v>281</v>
      </c>
      <c r="T15" s="567" t="s">
        <v>313</v>
      </c>
    </row>
    <row r="16" spans="1:20" ht="28.5" customHeight="1" thickBot="1">
      <c r="A16" s="571" t="s">
        <v>314</v>
      </c>
      <c r="B16" s="339">
        <v>5</v>
      </c>
      <c r="C16" s="339">
        <v>14</v>
      </c>
      <c r="D16" s="388">
        <f t="shared" si="0"/>
        <v>19</v>
      </c>
      <c r="E16" s="339">
        <v>13</v>
      </c>
      <c r="F16" s="339">
        <v>14</v>
      </c>
      <c r="G16" s="388">
        <f t="shared" si="1"/>
        <v>27</v>
      </c>
      <c r="H16" s="388">
        <f t="shared" si="2"/>
        <v>18</v>
      </c>
      <c r="I16" s="388">
        <f t="shared" si="2"/>
        <v>28</v>
      </c>
      <c r="J16" s="388">
        <f t="shared" si="3"/>
        <v>46</v>
      </c>
      <c r="K16" s="599">
        <v>0</v>
      </c>
      <c r="L16" s="599">
        <v>0</v>
      </c>
      <c r="M16" s="456">
        <f t="shared" si="4"/>
        <v>0</v>
      </c>
      <c r="N16" s="599">
        <v>0</v>
      </c>
      <c r="O16" s="599">
        <v>0</v>
      </c>
      <c r="P16" s="456">
        <f t="shared" si="5"/>
        <v>0</v>
      </c>
      <c r="Q16" s="456">
        <f t="shared" si="6"/>
        <v>0</v>
      </c>
      <c r="R16" s="456">
        <f t="shared" si="7"/>
        <v>0</v>
      </c>
      <c r="S16" s="456">
        <f t="shared" si="8"/>
        <v>0</v>
      </c>
      <c r="T16" s="566" t="s">
        <v>315</v>
      </c>
    </row>
    <row r="17" spans="1:20" ht="24" customHeight="1" thickBot="1">
      <c r="A17" s="570" t="s">
        <v>316</v>
      </c>
      <c r="B17" s="341">
        <v>130</v>
      </c>
      <c r="C17" s="341">
        <v>341</v>
      </c>
      <c r="D17" s="389">
        <f t="shared" si="0"/>
        <v>471</v>
      </c>
      <c r="E17" s="341">
        <v>69</v>
      </c>
      <c r="F17" s="341">
        <v>90</v>
      </c>
      <c r="G17" s="389">
        <f t="shared" si="1"/>
        <v>159</v>
      </c>
      <c r="H17" s="389">
        <f t="shared" si="2"/>
        <v>199</v>
      </c>
      <c r="I17" s="389">
        <f t="shared" si="2"/>
        <v>431</v>
      </c>
      <c r="J17" s="389">
        <f t="shared" si="3"/>
        <v>630</v>
      </c>
      <c r="K17" s="600">
        <v>147</v>
      </c>
      <c r="L17" s="600">
        <v>366</v>
      </c>
      <c r="M17" s="461">
        <f t="shared" si="4"/>
        <v>513</v>
      </c>
      <c r="N17" s="600">
        <v>88</v>
      </c>
      <c r="O17" s="600">
        <v>98</v>
      </c>
      <c r="P17" s="461">
        <f t="shared" si="5"/>
        <v>186</v>
      </c>
      <c r="Q17" s="461">
        <f t="shared" si="6"/>
        <v>235</v>
      </c>
      <c r="R17" s="461">
        <f t="shared" si="7"/>
        <v>464</v>
      </c>
      <c r="S17" s="461">
        <f t="shared" si="8"/>
        <v>699</v>
      </c>
      <c r="T17" s="568" t="s">
        <v>317</v>
      </c>
    </row>
    <row r="18" spans="1:20" ht="27" customHeight="1" thickBot="1">
      <c r="A18" s="571" t="s">
        <v>318</v>
      </c>
      <c r="B18" s="339">
        <v>72</v>
      </c>
      <c r="C18" s="339">
        <v>194</v>
      </c>
      <c r="D18" s="388">
        <f t="shared" si="0"/>
        <v>266</v>
      </c>
      <c r="E18" s="339">
        <v>50</v>
      </c>
      <c r="F18" s="339">
        <v>78</v>
      </c>
      <c r="G18" s="388">
        <f t="shared" si="1"/>
        <v>128</v>
      </c>
      <c r="H18" s="388">
        <f t="shared" si="2"/>
        <v>122</v>
      </c>
      <c r="I18" s="388">
        <f t="shared" si="2"/>
        <v>272</v>
      </c>
      <c r="J18" s="388">
        <f t="shared" si="3"/>
        <v>394</v>
      </c>
      <c r="K18" s="599">
        <v>22</v>
      </c>
      <c r="L18" s="599">
        <v>164</v>
      </c>
      <c r="M18" s="456">
        <f t="shared" si="4"/>
        <v>186</v>
      </c>
      <c r="N18" s="599">
        <v>53</v>
      </c>
      <c r="O18" s="599">
        <v>81</v>
      </c>
      <c r="P18" s="456">
        <f t="shared" si="5"/>
        <v>134</v>
      </c>
      <c r="Q18" s="456">
        <f t="shared" si="6"/>
        <v>75</v>
      </c>
      <c r="R18" s="456">
        <f t="shared" si="7"/>
        <v>245</v>
      </c>
      <c r="S18" s="456">
        <f t="shared" si="8"/>
        <v>320</v>
      </c>
      <c r="T18" s="566" t="s">
        <v>319</v>
      </c>
    </row>
    <row r="19" spans="1:20" ht="24" customHeight="1" thickBot="1">
      <c r="A19" s="570" t="s">
        <v>320</v>
      </c>
      <c r="B19" s="341">
        <v>0</v>
      </c>
      <c r="C19" s="341">
        <v>0</v>
      </c>
      <c r="D19" s="389">
        <f t="shared" si="0"/>
        <v>0</v>
      </c>
      <c r="E19" s="341">
        <v>0</v>
      </c>
      <c r="F19" s="341">
        <v>0</v>
      </c>
      <c r="G19" s="389">
        <f t="shared" si="1"/>
        <v>0</v>
      </c>
      <c r="H19" s="389">
        <f t="shared" si="2"/>
        <v>0</v>
      </c>
      <c r="I19" s="389">
        <f t="shared" si="2"/>
        <v>0</v>
      </c>
      <c r="J19" s="389">
        <f t="shared" si="3"/>
        <v>0</v>
      </c>
      <c r="K19" s="600">
        <v>0</v>
      </c>
      <c r="L19" s="600">
        <v>0</v>
      </c>
      <c r="M19" s="461">
        <f t="shared" si="4"/>
        <v>0</v>
      </c>
      <c r="N19" s="600">
        <v>0</v>
      </c>
      <c r="O19" s="600">
        <v>0</v>
      </c>
      <c r="P19" s="461">
        <f t="shared" si="5"/>
        <v>0</v>
      </c>
      <c r="Q19" s="461">
        <f t="shared" si="6"/>
        <v>0</v>
      </c>
      <c r="R19" s="461">
        <f t="shared" si="7"/>
        <v>0</v>
      </c>
      <c r="S19" s="461">
        <f t="shared" si="8"/>
        <v>0</v>
      </c>
      <c r="T19" s="568" t="s">
        <v>379</v>
      </c>
    </row>
    <row r="20" spans="1:20" ht="24" customHeight="1" thickBot="1">
      <c r="A20" s="571" t="s">
        <v>321</v>
      </c>
      <c r="B20" s="339">
        <v>0</v>
      </c>
      <c r="C20" s="339">
        <v>0</v>
      </c>
      <c r="D20" s="388">
        <f t="shared" si="0"/>
        <v>0</v>
      </c>
      <c r="E20" s="339">
        <v>0</v>
      </c>
      <c r="F20" s="339">
        <v>0</v>
      </c>
      <c r="G20" s="388">
        <f t="shared" si="1"/>
        <v>0</v>
      </c>
      <c r="H20" s="388">
        <f t="shared" si="2"/>
        <v>0</v>
      </c>
      <c r="I20" s="388">
        <f t="shared" si="2"/>
        <v>0</v>
      </c>
      <c r="J20" s="388">
        <f t="shared" si="3"/>
        <v>0</v>
      </c>
      <c r="K20" s="599">
        <v>0</v>
      </c>
      <c r="L20" s="599">
        <v>0</v>
      </c>
      <c r="M20" s="456">
        <f t="shared" si="4"/>
        <v>0</v>
      </c>
      <c r="N20" s="599">
        <v>0</v>
      </c>
      <c r="O20" s="599">
        <v>0</v>
      </c>
      <c r="P20" s="456">
        <f t="shared" si="5"/>
        <v>0</v>
      </c>
      <c r="Q20" s="456">
        <f t="shared" si="6"/>
        <v>0</v>
      </c>
      <c r="R20" s="456">
        <f t="shared" si="7"/>
        <v>0</v>
      </c>
      <c r="S20" s="456">
        <f t="shared" si="8"/>
        <v>0</v>
      </c>
      <c r="T20" s="566" t="s">
        <v>322</v>
      </c>
    </row>
    <row r="21" spans="1:20" ht="24" customHeight="1" thickBot="1">
      <c r="A21" s="570" t="s">
        <v>323</v>
      </c>
      <c r="B21" s="341">
        <v>66</v>
      </c>
      <c r="C21" s="341">
        <v>45</v>
      </c>
      <c r="D21" s="389">
        <f t="shared" si="0"/>
        <v>111</v>
      </c>
      <c r="E21" s="341">
        <v>64</v>
      </c>
      <c r="F21" s="341">
        <v>55</v>
      </c>
      <c r="G21" s="389">
        <f t="shared" si="1"/>
        <v>119</v>
      </c>
      <c r="H21" s="389">
        <f t="shared" si="2"/>
        <v>130</v>
      </c>
      <c r="I21" s="389">
        <f t="shared" si="2"/>
        <v>100</v>
      </c>
      <c r="J21" s="389">
        <f t="shared" si="3"/>
        <v>230</v>
      </c>
      <c r="K21" s="600">
        <v>18</v>
      </c>
      <c r="L21" s="600">
        <v>5</v>
      </c>
      <c r="M21" s="461">
        <f t="shared" si="4"/>
        <v>23</v>
      </c>
      <c r="N21" s="600">
        <v>9</v>
      </c>
      <c r="O21" s="600">
        <v>3</v>
      </c>
      <c r="P21" s="461">
        <f t="shared" si="5"/>
        <v>12</v>
      </c>
      <c r="Q21" s="461">
        <f t="shared" si="6"/>
        <v>27</v>
      </c>
      <c r="R21" s="461">
        <f t="shared" si="7"/>
        <v>8</v>
      </c>
      <c r="S21" s="461">
        <f t="shared" si="8"/>
        <v>35</v>
      </c>
      <c r="T21" s="568" t="s">
        <v>324</v>
      </c>
    </row>
    <row r="22" spans="1:20" ht="24" customHeight="1">
      <c r="A22" s="572" t="s">
        <v>348</v>
      </c>
      <c r="B22" s="342">
        <v>48</v>
      </c>
      <c r="C22" s="342">
        <v>35</v>
      </c>
      <c r="D22" s="390">
        <f>SUM(B22:C22)</f>
        <v>83</v>
      </c>
      <c r="E22" s="342">
        <v>79</v>
      </c>
      <c r="F22" s="342">
        <v>27</v>
      </c>
      <c r="G22" s="390">
        <f>SUM(E22:F22)</f>
        <v>106</v>
      </c>
      <c r="H22" s="390">
        <f>SUM(B22,E22)</f>
        <v>127</v>
      </c>
      <c r="I22" s="390">
        <f>SUM(C22,F22)</f>
        <v>62</v>
      </c>
      <c r="J22" s="390">
        <f>SUM(H22:I22)</f>
        <v>189</v>
      </c>
      <c r="K22" s="601">
        <v>5</v>
      </c>
      <c r="L22" s="601">
        <v>7</v>
      </c>
      <c r="M22" s="457">
        <f t="shared" si="4"/>
        <v>12</v>
      </c>
      <c r="N22" s="602">
        <v>36</v>
      </c>
      <c r="O22" s="602">
        <v>33</v>
      </c>
      <c r="P22" s="457">
        <f t="shared" si="5"/>
        <v>69</v>
      </c>
      <c r="Q22" s="457">
        <f t="shared" si="6"/>
        <v>41</v>
      </c>
      <c r="R22" s="457">
        <f t="shared" si="7"/>
        <v>40</v>
      </c>
      <c r="S22" s="459">
        <f t="shared" si="8"/>
        <v>81</v>
      </c>
      <c r="T22" s="569" t="s">
        <v>349</v>
      </c>
    </row>
    <row r="23" spans="1:20" ht="24" customHeight="1">
      <c r="A23" s="432" t="s">
        <v>2</v>
      </c>
      <c r="B23" s="381">
        <f t="shared" ref="B23:I23" si="9">SUM(B11:B22)</f>
        <v>374</v>
      </c>
      <c r="C23" s="381">
        <f t="shared" si="9"/>
        <v>885</v>
      </c>
      <c r="D23" s="381">
        <f t="shared" si="9"/>
        <v>1259</v>
      </c>
      <c r="E23" s="381">
        <f t="shared" si="9"/>
        <v>343</v>
      </c>
      <c r="F23" s="381">
        <f>SUM(F11:F22)</f>
        <v>424</v>
      </c>
      <c r="G23" s="381">
        <f t="shared" si="9"/>
        <v>767</v>
      </c>
      <c r="H23" s="381">
        <f t="shared" si="9"/>
        <v>717</v>
      </c>
      <c r="I23" s="381">
        <f t="shared" si="9"/>
        <v>1309</v>
      </c>
      <c r="J23" s="381">
        <f>SUM(J11:J22)</f>
        <v>2026</v>
      </c>
      <c r="K23" s="381">
        <f t="shared" ref="K23:S23" si="10">SUM(K11:K22)</f>
        <v>253</v>
      </c>
      <c r="L23" s="381">
        <f t="shared" si="10"/>
        <v>802</v>
      </c>
      <c r="M23" s="444">
        <f t="shared" si="10"/>
        <v>1055</v>
      </c>
      <c r="N23" s="444">
        <f t="shared" si="10"/>
        <v>288</v>
      </c>
      <c r="O23" s="444">
        <f t="shared" si="10"/>
        <v>393</v>
      </c>
      <c r="P23" s="444">
        <f t="shared" si="10"/>
        <v>681</v>
      </c>
      <c r="Q23" s="444">
        <f t="shared" si="10"/>
        <v>541</v>
      </c>
      <c r="R23" s="444">
        <f t="shared" si="10"/>
        <v>1195</v>
      </c>
      <c r="S23" s="444">
        <f t="shared" si="10"/>
        <v>1736</v>
      </c>
      <c r="T23" s="384" t="s">
        <v>5</v>
      </c>
    </row>
    <row r="24" spans="1:20">
      <c r="K24" s="469">
        <f>K11-B11</f>
        <v>2</v>
      </c>
      <c r="L24" s="469">
        <f t="shared" ref="L24:S24" si="11">L11-C11</f>
        <v>-1</v>
      </c>
      <c r="M24" s="469">
        <f t="shared" si="11"/>
        <v>1</v>
      </c>
      <c r="N24" s="469">
        <f t="shared" si="11"/>
        <v>1</v>
      </c>
      <c r="O24" s="469">
        <f t="shared" si="11"/>
        <v>0</v>
      </c>
      <c r="P24" s="469">
        <f t="shared" si="11"/>
        <v>1</v>
      </c>
      <c r="Q24" s="469">
        <f t="shared" si="11"/>
        <v>3</v>
      </c>
      <c r="R24" s="469">
        <f t="shared" si="11"/>
        <v>-1</v>
      </c>
      <c r="S24" s="469">
        <f t="shared" si="11"/>
        <v>2</v>
      </c>
    </row>
    <row r="25" spans="1:20">
      <c r="K25" s="469">
        <f t="shared" ref="K25:K35" si="12">K12-B12</f>
        <v>15</v>
      </c>
      <c r="L25" s="469">
        <f t="shared" ref="L25:L36" si="13">L12-C12</f>
        <v>16</v>
      </c>
      <c r="M25" s="469">
        <f t="shared" ref="M25:M36" si="14">M12-D12</f>
        <v>31</v>
      </c>
      <c r="N25" s="469">
        <f t="shared" ref="N25:N36" si="15">N12-E12</f>
        <v>44</v>
      </c>
      <c r="O25" s="469">
        <f t="shared" ref="O25:O36" si="16">O12-F12</f>
        <v>6</v>
      </c>
      <c r="P25" s="469">
        <f t="shared" ref="P25:P36" si="17">P12-G12</f>
        <v>50</v>
      </c>
      <c r="Q25" s="469">
        <f t="shared" ref="Q25:Q36" si="18">Q12-H12</f>
        <v>59</v>
      </c>
      <c r="R25" s="469">
        <f t="shared" ref="R25:R36" si="19">R12-I12</f>
        <v>22</v>
      </c>
      <c r="S25" s="469">
        <f t="shared" ref="S25:S35" si="20">S12-J12</f>
        <v>81</v>
      </c>
    </row>
    <row r="26" spans="1:20">
      <c r="K26" s="469">
        <f t="shared" si="12"/>
        <v>0</v>
      </c>
      <c r="L26" s="469">
        <f t="shared" si="13"/>
        <v>0</v>
      </c>
      <c r="M26" s="469">
        <f t="shared" si="14"/>
        <v>0</v>
      </c>
      <c r="N26" s="469">
        <f t="shared" si="15"/>
        <v>0</v>
      </c>
      <c r="O26" s="469">
        <f t="shared" si="16"/>
        <v>0</v>
      </c>
      <c r="P26" s="469">
        <f t="shared" si="17"/>
        <v>0</v>
      </c>
      <c r="Q26" s="469">
        <f t="shared" si="18"/>
        <v>0</v>
      </c>
      <c r="R26" s="469">
        <f t="shared" si="19"/>
        <v>0</v>
      </c>
      <c r="S26" s="469">
        <f t="shared" si="20"/>
        <v>0</v>
      </c>
    </row>
    <row r="27" spans="1:20">
      <c r="K27" s="469">
        <f t="shared" si="12"/>
        <v>0</v>
      </c>
      <c r="L27" s="469">
        <f t="shared" si="13"/>
        <v>0</v>
      </c>
      <c r="M27" s="469">
        <f t="shared" si="14"/>
        <v>0</v>
      </c>
      <c r="N27" s="469">
        <f t="shared" si="15"/>
        <v>0</v>
      </c>
      <c r="O27" s="469">
        <f t="shared" si="16"/>
        <v>0</v>
      </c>
      <c r="P27" s="469">
        <f t="shared" si="17"/>
        <v>0</v>
      </c>
      <c r="Q27" s="469">
        <f t="shared" si="18"/>
        <v>0</v>
      </c>
      <c r="R27" s="469">
        <f t="shared" si="19"/>
        <v>0</v>
      </c>
      <c r="S27" s="469">
        <f t="shared" si="20"/>
        <v>0</v>
      </c>
    </row>
    <row r="28" spans="1:20">
      <c r="K28" s="469">
        <f t="shared" si="12"/>
        <v>-9</v>
      </c>
      <c r="L28" s="469">
        <f t="shared" si="13"/>
        <v>-11</v>
      </c>
      <c r="M28" s="469">
        <f t="shared" si="14"/>
        <v>-20</v>
      </c>
      <c r="N28" s="469">
        <f t="shared" si="15"/>
        <v>-11</v>
      </c>
      <c r="O28" s="469">
        <f t="shared" si="16"/>
        <v>12</v>
      </c>
      <c r="P28" s="469">
        <f t="shared" si="17"/>
        <v>1</v>
      </c>
      <c r="Q28" s="469">
        <f t="shared" si="18"/>
        <v>-20</v>
      </c>
      <c r="R28" s="469">
        <f t="shared" si="19"/>
        <v>1</v>
      </c>
      <c r="S28" s="469">
        <f t="shared" si="20"/>
        <v>-19</v>
      </c>
    </row>
    <row r="29" spans="1:20">
      <c r="K29" s="469">
        <f t="shared" si="12"/>
        <v>-5</v>
      </c>
      <c r="L29" s="469">
        <f t="shared" si="13"/>
        <v>-14</v>
      </c>
      <c r="M29" s="469">
        <f t="shared" si="14"/>
        <v>-19</v>
      </c>
      <c r="N29" s="469">
        <f t="shared" si="15"/>
        <v>-13</v>
      </c>
      <c r="O29" s="469">
        <f t="shared" si="16"/>
        <v>-14</v>
      </c>
      <c r="P29" s="469">
        <f t="shared" si="17"/>
        <v>-27</v>
      </c>
      <c r="Q29" s="469">
        <f t="shared" si="18"/>
        <v>-18</v>
      </c>
      <c r="R29" s="469">
        <f t="shared" si="19"/>
        <v>-28</v>
      </c>
      <c r="S29" s="469">
        <f t="shared" si="20"/>
        <v>-46</v>
      </c>
    </row>
    <row r="30" spans="1:20">
      <c r="K30" s="469">
        <f t="shared" si="12"/>
        <v>17</v>
      </c>
      <c r="L30" s="469">
        <f t="shared" si="13"/>
        <v>25</v>
      </c>
      <c r="M30" s="469">
        <f t="shared" si="14"/>
        <v>42</v>
      </c>
      <c r="N30" s="469">
        <f t="shared" si="15"/>
        <v>19</v>
      </c>
      <c r="O30" s="469">
        <f t="shared" si="16"/>
        <v>8</v>
      </c>
      <c r="P30" s="469">
        <f t="shared" si="17"/>
        <v>27</v>
      </c>
      <c r="Q30" s="469">
        <f t="shared" si="18"/>
        <v>36</v>
      </c>
      <c r="R30" s="469">
        <f t="shared" si="19"/>
        <v>33</v>
      </c>
      <c r="S30" s="469">
        <f t="shared" si="20"/>
        <v>69</v>
      </c>
    </row>
    <row r="31" spans="1:20">
      <c r="K31" s="469">
        <f t="shared" si="12"/>
        <v>-50</v>
      </c>
      <c r="L31" s="469">
        <f t="shared" si="13"/>
        <v>-30</v>
      </c>
      <c r="M31" s="469">
        <f t="shared" si="14"/>
        <v>-80</v>
      </c>
      <c r="N31" s="469">
        <f t="shared" si="15"/>
        <v>3</v>
      </c>
      <c r="O31" s="469">
        <f t="shared" si="16"/>
        <v>3</v>
      </c>
      <c r="P31" s="469">
        <f t="shared" si="17"/>
        <v>6</v>
      </c>
      <c r="Q31" s="469">
        <f t="shared" si="18"/>
        <v>-47</v>
      </c>
      <c r="R31" s="469">
        <f t="shared" si="19"/>
        <v>-27</v>
      </c>
      <c r="S31" s="469">
        <f t="shared" si="20"/>
        <v>-74</v>
      </c>
    </row>
    <row r="32" spans="1:20">
      <c r="K32" s="469">
        <f t="shared" si="12"/>
        <v>0</v>
      </c>
      <c r="L32" s="469">
        <f t="shared" si="13"/>
        <v>0</v>
      </c>
      <c r="M32" s="469">
        <f t="shared" si="14"/>
        <v>0</v>
      </c>
      <c r="N32" s="469">
        <f t="shared" si="15"/>
        <v>0</v>
      </c>
      <c r="O32" s="469">
        <f t="shared" si="16"/>
        <v>0</v>
      </c>
      <c r="P32" s="469">
        <f t="shared" si="17"/>
        <v>0</v>
      </c>
      <c r="Q32" s="469">
        <f t="shared" si="18"/>
        <v>0</v>
      </c>
      <c r="R32" s="469">
        <f t="shared" si="19"/>
        <v>0</v>
      </c>
      <c r="S32" s="469">
        <f t="shared" si="20"/>
        <v>0</v>
      </c>
    </row>
    <row r="33" spans="11:19">
      <c r="K33" s="469">
        <f t="shared" si="12"/>
        <v>0</v>
      </c>
      <c r="L33" s="469">
        <f t="shared" si="13"/>
        <v>0</v>
      </c>
      <c r="M33" s="469">
        <f t="shared" si="14"/>
        <v>0</v>
      </c>
      <c r="N33" s="469">
        <f t="shared" si="15"/>
        <v>0</v>
      </c>
      <c r="O33" s="469">
        <f t="shared" si="16"/>
        <v>0</v>
      </c>
      <c r="P33" s="469">
        <f t="shared" si="17"/>
        <v>0</v>
      </c>
      <c r="Q33" s="469">
        <f t="shared" si="18"/>
        <v>0</v>
      </c>
      <c r="R33" s="469">
        <f t="shared" si="19"/>
        <v>0</v>
      </c>
      <c r="S33" s="469">
        <f t="shared" si="20"/>
        <v>0</v>
      </c>
    </row>
    <row r="34" spans="11:19">
      <c r="K34" s="469">
        <f t="shared" si="12"/>
        <v>-48</v>
      </c>
      <c r="L34" s="469">
        <f t="shared" si="13"/>
        <v>-40</v>
      </c>
      <c r="M34" s="469">
        <f t="shared" si="14"/>
        <v>-88</v>
      </c>
      <c r="N34" s="469">
        <f t="shared" si="15"/>
        <v>-55</v>
      </c>
      <c r="O34" s="469">
        <f t="shared" si="16"/>
        <v>-52</v>
      </c>
      <c r="P34" s="469">
        <f t="shared" si="17"/>
        <v>-107</v>
      </c>
      <c r="Q34" s="469">
        <f t="shared" si="18"/>
        <v>-103</v>
      </c>
      <c r="R34" s="469">
        <f t="shared" si="19"/>
        <v>-92</v>
      </c>
      <c r="S34" s="469">
        <f t="shared" si="20"/>
        <v>-195</v>
      </c>
    </row>
    <row r="35" spans="11:19">
      <c r="K35" s="469">
        <f t="shared" si="12"/>
        <v>-43</v>
      </c>
      <c r="L35" s="469">
        <f t="shared" si="13"/>
        <v>-28</v>
      </c>
      <c r="M35" s="469">
        <f t="shared" si="14"/>
        <v>-71</v>
      </c>
      <c r="N35" s="469">
        <f t="shared" si="15"/>
        <v>-43</v>
      </c>
      <c r="O35" s="469">
        <f t="shared" si="16"/>
        <v>6</v>
      </c>
      <c r="P35" s="469">
        <f t="shared" si="17"/>
        <v>-37</v>
      </c>
      <c r="Q35" s="469">
        <f t="shared" si="18"/>
        <v>-86</v>
      </c>
      <c r="R35" s="469">
        <f t="shared" si="19"/>
        <v>-22</v>
      </c>
      <c r="S35" s="469">
        <f t="shared" si="20"/>
        <v>-108</v>
      </c>
    </row>
    <row r="36" spans="11:19">
      <c r="K36" s="352">
        <f>K23-B23</f>
        <v>-121</v>
      </c>
      <c r="L36" s="469">
        <f t="shared" si="13"/>
        <v>-83</v>
      </c>
      <c r="M36" s="469">
        <f t="shared" si="14"/>
        <v>-204</v>
      </c>
      <c r="N36" s="469">
        <f t="shared" si="15"/>
        <v>-55</v>
      </c>
      <c r="O36" s="469">
        <f t="shared" si="16"/>
        <v>-31</v>
      </c>
      <c r="P36" s="469">
        <f t="shared" si="17"/>
        <v>-86</v>
      </c>
      <c r="Q36" s="469">
        <f t="shared" si="18"/>
        <v>-176</v>
      </c>
      <c r="R36" s="469">
        <f t="shared" si="19"/>
        <v>-114</v>
      </c>
      <c r="S36" s="352">
        <f>S23-J23</f>
        <v>-290</v>
      </c>
    </row>
  </sheetData>
  <mergeCells count="20">
    <mergeCell ref="K6:S6"/>
    <mergeCell ref="K7:M7"/>
    <mergeCell ref="N7:P7"/>
    <mergeCell ref="Q7:S7"/>
    <mergeCell ref="K8:M8"/>
    <mergeCell ref="N8:P8"/>
    <mergeCell ref="Q8:S8"/>
    <mergeCell ref="B6:J6"/>
    <mergeCell ref="A1:T1"/>
    <mergeCell ref="A2:T2"/>
    <mergeCell ref="A3:T3"/>
    <mergeCell ref="A4:T4"/>
    <mergeCell ref="A6:A10"/>
    <mergeCell ref="T6:T10"/>
    <mergeCell ref="B8:D8"/>
    <mergeCell ref="E8:G8"/>
    <mergeCell ref="H8:J8"/>
    <mergeCell ref="B7:D7"/>
    <mergeCell ref="E7:G7"/>
    <mergeCell ref="H7:J7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rightToLeft="1" view="pageBreakPreview" zoomScale="98" zoomScaleNormal="100" zoomScaleSheetLayoutView="98" workbookViewId="0">
      <selection activeCell="L21" sqref="L21"/>
    </sheetView>
  </sheetViews>
  <sheetFormatPr defaultColWidth="9.140625" defaultRowHeight="15"/>
  <cols>
    <col min="1" max="1" width="10.28515625" style="469" customWidth="1"/>
    <col min="2" max="2" width="11" style="469" customWidth="1"/>
    <col min="3" max="14" width="8.42578125" style="469" customWidth="1"/>
    <col min="15" max="16" width="11.7109375" style="469" customWidth="1"/>
    <col min="17" max="16384" width="9.140625" style="468"/>
  </cols>
  <sheetData>
    <row r="1" spans="1:16" ht="38.25" customHeight="1" thickBot="1">
      <c r="A1" s="617" t="s">
        <v>380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618"/>
      <c r="M1" s="618"/>
      <c r="N1" s="618"/>
      <c r="O1" s="618"/>
      <c r="P1" s="619"/>
    </row>
    <row r="2" spans="1:16" ht="18.75" thickBot="1">
      <c r="A2" s="634" t="s">
        <v>437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6"/>
    </row>
    <row r="3" spans="1:16" ht="35.25" customHeight="1">
      <c r="A3" s="620" t="s">
        <v>391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621"/>
      <c r="M3" s="621"/>
      <c r="N3" s="621"/>
      <c r="O3" s="621"/>
      <c r="P3" s="622"/>
    </row>
    <row r="4" spans="1:16" ht="15.75">
      <c r="A4" s="623" t="s">
        <v>437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5"/>
    </row>
    <row r="5" spans="1:16" s="60" customFormat="1" ht="16.899999999999999" customHeight="1">
      <c r="A5" s="96" t="s">
        <v>420</v>
      </c>
      <c r="B5" s="96"/>
      <c r="C5" s="97"/>
      <c r="D5" s="97"/>
      <c r="E5" s="97"/>
      <c r="F5" s="97"/>
      <c r="G5" s="97"/>
      <c r="H5" s="97"/>
      <c r="I5" s="97"/>
      <c r="J5" s="97"/>
      <c r="K5" s="470"/>
      <c r="L5" s="97"/>
      <c r="M5" s="97"/>
      <c r="N5" s="97"/>
      <c r="O5" s="99"/>
      <c r="P5" s="99" t="s">
        <v>280</v>
      </c>
    </row>
    <row r="6" spans="1:16" ht="20.100000000000001" customHeight="1" thickBot="1">
      <c r="A6" s="809" t="s">
        <v>0</v>
      </c>
      <c r="B6" s="711" t="s">
        <v>452</v>
      </c>
      <c r="C6" s="804" t="s">
        <v>325</v>
      </c>
      <c r="D6" s="805"/>
      <c r="E6" s="806"/>
      <c r="F6" s="804" t="s">
        <v>327</v>
      </c>
      <c r="G6" s="805"/>
      <c r="H6" s="806"/>
      <c r="I6" s="829" t="s">
        <v>329</v>
      </c>
      <c r="J6" s="830"/>
      <c r="K6" s="831"/>
      <c r="L6" s="815" t="s">
        <v>2</v>
      </c>
      <c r="M6" s="816"/>
      <c r="N6" s="817"/>
      <c r="O6" s="656" t="s">
        <v>453</v>
      </c>
      <c r="P6" s="812" t="s">
        <v>43</v>
      </c>
    </row>
    <row r="7" spans="1:16" ht="20.100000000000001" customHeight="1" thickBot="1">
      <c r="A7" s="810"/>
      <c r="B7" s="712"/>
      <c r="C7" s="822" t="s">
        <v>326</v>
      </c>
      <c r="D7" s="823"/>
      <c r="E7" s="824"/>
      <c r="F7" s="822" t="s">
        <v>328</v>
      </c>
      <c r="G7" s="823"/>
      <c r="H7" s="824"/>
      <c r="I7" s="822" t="s">
        <v>330</v>
      </c>
      <c r="J7" s="823"/>
      <c r="K7" s="824"/>
      <c r="L7" s="822" t="s">
        <v>5</v>
      </c>
      <c r="M7" s="823"/>
      <c r="N7" s="824"/>
      <c r="O7" s="702"/>
      <c r="P7" s="813"/>
    </row>
    <row r="8" spans="1:16" ht="16.5" customHeight="1" thickBot="1">
      <c r="A8" s="810"/>
      <c r="B8" s="712"/>
      <c r="C8" s="382" t="s">
        <v>6</v>
      </c>
      <c r="D8" s="382" t="s">
        <v>7</v>
      </c>
      <c r="E8" s="382" t="s">
        <v>2</v>
      </c>
      <c r="F8" s="382" t="s">
        <v>6</v>
      </c>
      <c r="G8" s="382" t="s">
        <v>7</v>
      </c>
      <c r="H8" s="382" t="s">
        <v>2</v>
      </c>
      <c r="I8" s="382" t="s">
        <v>6</v>
      </c>
      <c r="J8" s="382" t="s">
        <v>7</v>
      </c>
      <c r="K8" s="382" t="s">
        <v>2</v>
      </c>
      <c r="L8" s="382" t="s">
        <v>6</v>
      </c>
      <c r="M8" s="382" t="s">
        <v>7</v>
      </c>
      <c r="N8" s="382" t="s">
        <v>2</v>
      </c>
      <c r="O8" s="702"/>
      <c r="P8" s="813"/>
    </row>
    <row r="9" spans="1:16" ht="15.75" customHeight="1">
      <c r="A9" s="811"/>
      <c r="B9" s="713"/>
      <c r="C9" s="383" t="s">
        <v>14</v>
      </c>
      <c r="D9" s="383" t="s">
        <v>15</v>
      </c>
      <c r="E9" s="383" t="s">
        <v>5</v>
      </c>
      <c r="F9" s="383" t="s">
        <v>14</v>
      </c>
      <c r="G9" s="383" t="s">
        <v>15</v>
      </c>
      <c r="H9" s="383" t="s">
        <v>5</v>
      </c>
      <c r="I9" s="383" t="s">
        <v>14</v>
      </c>
      <c r="J9" s="383" t="s">
        <v>15</v>
      </c>
      <c r="K9" s="383" t="s">
        <v>5</v>
      </c>
      <c r="L9" s="383" t="s">
        <v>14</v>
      </c>
      <c r="M9" s="383" t="s">
        <v>15</v>
      </c>
      <c r="N9" s="383" t="s">
        <v>5</v>
      </c>
      <c r="O9" s="703"/>
      <c r="P9" s="814"/>
    </row>
    <row r="10" spans="1:16" ht="22.5" customHeight="1" thickBot="1">
      <c r="A10" s="818">
        <v>2017</v>
      </c>
      <c r="B10" s="576" t="s">
        <v>1</v>
      </c>
      <c r="C10" s="538">
        <v>6</v>
      </c>
      <c r="D10" s="538">
        <v>2</v>
      </c>
      <c r="E10" s="539">
        <f>SUM(C10:D10)</f>
        <v>8</v>
      </c>
      <c r="F10" s="538">
        <v>2</v>
      </c>
      <c r="G10" s="538">
        <v>3</v>
      </c>
      <c r="H10" s="539">
        <f t="shared" ref="H10:H11" si="0">SUM(F10:G10)</f>
        <v>5</v>
      </c>
      <c r="I10" s="442">
        <v>0</v>
      </c>
      <c r="J10" s="442">
        <v>0</v>
      </c>
      <c r="K10" s="539">
        <f t="shared" ref="K10:K11" si="1">SUM(I10:J10)</f>
        <v>0</v>
      </c>
      <c r="L10" s="443">
        <f>C10+F10+I10</f>
        <v>8</v>
      </c>
      <c r="M10" s="443">
        <f t="shared" ref="M10:N10" si="2">D10+G10+J10</f>
        <v>5</v>
      </c>
      <c r="N10" s="443">
        <f t="shared" si="2"/>
        <v>13</v>
      </c>
      <c r="O10" s="545" t="s">
        <v>3</v>
      </c>
      <c r="P10" s="825">
        <v>2017</v>
      </c>
    </row>
    <row r="11" spans="1:16" ht="22.5" customHeight="1" thickBot="1">
      <c r="A11" s="819"/>
      <c r="B11" s="577" t="s">
        <v>17</v>
      </c>
      <c r="C11" s="540">
        <v>7</v>
      </c>
      <c r="D11" s="540">
        <v>2</v>
      </c>
      <c r="E11" s="541">
        <f>SUM(C11:D11)</f>
        <v>9</v>
      </c>
      <c r="F11" s="540">
        <v>2</v>
      </c>
      <c r="G11" s="540">
        <v>0</v>
      </c>
      <c r="H11" s="541">
        <f t="shared" si="0"/>
        <v>2</v>
      </c>
      <c r="I11" s="340">
        <v>2</v>
      </c>
      <c r="J11" s="340">
        <v>0</v>
      </c>
      <c r="K11" s="541">
        <f t="shared" si="1"/>
        <v>2</v>
      </c>
      <c r="L11" s="542">
        <f t="shared" ref="L11:L18" si="3">C11+F11+I11</f>
        <v>11</v>
      </c>
      <c r="M11" s="542">
        <f t="shared" ref="M11:M18" si="4">D11+G11+J11</f>
        <v>2</v>
      </c>
      <c r="N11" s="542">
        <f t="shared" ref="N11:N18" si="5">E11+H11+K11</f>
        <v>13</v>
      </c>
      <c r="O11" s="546" t="s">
        <v>4</v>
      </c>
      <c r="P11" s="826"/>
    </row>
    <row r="12" spans="1:16" ht="22.5" customHeight="1" thickBot="1">
      <c r="A12" s="819"/>
      <c r="B12" s="573" t="s">
        <v>2</v>
      </c>
      <c r="C12" s="592">
        <f>SUM(C10:C11)</f>
        <v>13</v>
      </c>
      <c r="D12" s="592">
        <f t="shared" ref="D12:E12" si="6">SUM(D10:D11)</f>
        <v>4</v>
      </c>
      <c r="E12" s="592">
        <f t="shared" si="6"/>
        <v>17</v>
      </c>
      <c r="F12" s="592">
        <f>SUM(F10:F11)</f>
        <v>4</v>
      </c>
      <c r="G12" s="592">
        <f t="shared" ref="G12:H12" si="7">SUM(G10:G11)</f>
        <v>3</v>
      </c>
      <c r="H12" s="592">
        <f t="shared" si="7"/>
        <v>7</v>
      </c>
      <c r="I12" s="593">
        <f>SUM(I10:I11)</f>
        <v>2</v>
      </c>
      <c r="J12" s="593">
        <f t="shared" ref="J12:K12" si="8">SUM(J10:J11)</f>
        <v>0</v>
      </c>
      <c r="K12" s="593">
        <f t="shared" si="8"/>
        <v>2</v>
      </c>
      <c r="L12" s="549">
        <f t="shared" si="3"/>
        <v>19</v>
      </c>
      <c r="M12" s="549">
        <f t="shared" si="4"/>
        <v>7</v>
      </c>
      <c r="N12" s="549">
        <f t="shared" si="5"/>
        <v>26</v>
      </c>
      <c r="O12" s="581" t="s">
        <v>5</v>
      </c>
      <c r="P12" s="826"/>
    </row>
    <row r="13" spans="1:16" ht="22.5" customHeight="1" thickBot="1">
      <c r="A13" s="820">
        <v>2018</v>
      </c>
      <c r="B13" s="578" t="s">
        <v>1</v>
      </c>
      <c r="C13" s="472">
        <v>5</v>
      </c>
      <c r="D13" s="472">
        <v>3</v>
      </c>
      <c r="E13" s="473">
        <f>SUM(C13:D13)</f>
        <v>8</v>
      </c>
      <c r="F13" s="472">
        <v>0</v>
      </c>
      <c r="G13" s="472">
        <v>0</v>
      </c>
      <c r="H13" s="473">
        <f t="shared" ref="H13" si="9">SUM(F13:G13)</f>
        <v>0</v>
      </c>
      <c r="I13" s="548">
        <v>0</v>
      </c>
      <c r="J13" s="548">
        <v>0</v>
      </c>
      <c r="K13" s="473">
        <f t="shared" ref="K13:K14" si="10">SUM(I13:J13)</f>
        <v>0</v>
      </c>
      <c r="L13" s="344">
        <f t="shared" si="3"/>
        <v>5</v>
      </c>
      <c r="M13" s="344">
        <f t="shared" si="4"/>
        <v>3</v>
      </c>
      <c r="N13" s="344">
        <f t="shared" si="5"/>
        <v>8</v>
      </c>
      <c r="O13" s="547" t="s">
        <v>3</v>
      </c>
      <c r="P13" s="827">
        <v>2018</v>
      </c>
    </row>
    <row r="14" spans="1:16" ht="22.5" customHeight="1" thickBot="1">
      <c r="A14" s="820"/>
      <c r="B14" s="579" t="s">
        <v>17</v>
      </c>
      <c r="C14" s="379">
        <v>7</v>
      </c>
      <c r="D14" s="379">
        <v>3</v>
      </c>
      <c r="E14" s="388">
        <f>SUM(C14:D14)</f>
        <v>10</v>
      </c>
      <c r="F14" s="379">
        <v>0</v>
      </c>
      <c r="G14" s="379">
        <v>0</v>
      </c>
      <c r="H14" s="388">
        <f t="shared" ref="H14" si="11">SUM(F14:G14)</f>
        <v>0</v>
      </c>
      <c r="I14" s="339">
        <v>1</v>
      </c>
      <c r="J14" s="339">
        <v>0</v>
      </c>
      <c r="K14" s="388">
        <f t="shared" si="10"/>
        <v>1</v>
      </c>
      <c r="L14" s="543">
        <f t="shared" si="3"/>
        <v>8</v>
      </c>
      <c r="M14" s="543">
        <f t="shared" si="4"/>
        <v>3</v>
      </c>
      <c r="N14" s="543">
        <f t="shared" si="5"/>
        <v>11</v>
      </c>
      <c r="O14" s="547" t="s">
        <v>4</v>
      </c>
      <c r="P14" s="827"/>
    </row>
    <row r="15" spans="1:16" ht="22.5" customHeight="1" thickBot="1">
      <c r="A15" s="820"/>
      <c r="B15" s="574" t="s">
        <v>2</v>
      </c>
      <c r="C15" s="594">
        <f>SUM(C13:C14)</f>
        <v>12</v>
      </c>
      <c r="D15" s="594">
        <f t="shared" ref="D15:E15" si="12">SUM(D13:D14)</f>
        <v>6</v>
      </c>
      <c r="E15" s="594">
        <f t="shared" si="12"/>
        <v>18</v>
      </c>
      <c r="F15" s="594">
        <f>SUM(F13:F14)</f>
        <v>0</v>
      </c>
      <c r="G15" s="594">
        <f t="shared" ref="G15:H15" si="13">SUM(G13:G14)</f>
        <v>0</v>
      </c>
      <c r="H15" s="594">
        <f t="shared" si="13"/>
        <v>0</v>
      </c>
      <c r="I15" s="595">
        <f>SUM(I13:I14)</f>
        <v>1</v>
      </c>
      <c r="J15" s="595">
        <f t="shared" ref="J15:K15" si="14">SUM(J13:J14)</f>
        <v>0</v>
      </c>
      <c r="K15" s="595">
        <f t="shared" si="14"/>
        <v>1</v>
      </c>
      <c r="L15" s="551">
        <f t="shared" si="3"/>
        <v>13</v>
      </c>
      <c r="M15" s="551">
        <f t="shared" si="4"/>
        <v>6</v>
      </c>
      <c r="N15" s="551">
        <f t="shared" si="5"/>
        <v>19</v>
      </c>
      <c r="O15" s="582" t="s">
        <v>5</v>
      </c>
      <c r="P15" s="827"/>
    </row>
    <row r="16" spans="1:16" ht="22.5" customHeight="1" thickBot="1">
      <c r="A16" s="819">
        <v>2019</v>
      </c>
      <c r="B16" s="580" t="s">
        <v>1</v>
      </c>
      <c r="C16" s="536">
        <v>6</v>
      </c>
      <c r="D16" s="536">
        <v>2</v>
      </c>
      <c r="E16" s="537">
        <f>SUM(C16:D16)</f>
        <v>8</v>
      </c>
      <c r="F16" s="536">
        <v>0</v>
      </c>
      <c r="G16" s="536">
        <v>0</v>
      </c>
      <c r="H16" s="537">
        <f t="shared" ref="H16:H17" si="15">SUM(F16:G16)</f>
        <v>0</v>
      </c>
      <c r="I16" s="550">
        <v>1</v>
      </c>
      <c r="J16" s="550">
        <v>0</v>
      </c>
      <c r="K16" s="537">
        <f t="shared" ref="K16:K17" si="16">SUM(I16:J16)</f>
        <v>1</v>
      </c>
      <c r="L16" s="343">
        <f t="shared" si="3"/>
        <v>7</v>
      </c>
      <c r="M16" s="343">
        <f t="shared" si="4"/>
        <v>2</v>
      </c>
      <c r="N16" s="343">
        <f t="shared" si="5"/>
        <v>9</v>
      </c>
      <c r="O16" s="546" t="s">
        <v>3</v>
      </c>
      <c r="P16" s="826">
        <v>2019</v>
      </c>
    </row>
    <row r="17" spans="1:16" ht="22.5" customHeight="1" thickBot="1">
      <c r="A17" s="819"/>
      <c r="B17" s="577" t="s">
        <v>17</v>
      </c>
      <c r="C17" s="540">
        <v>8</v>
      </c>
      <c r="D17" s="540">
        <v>3</v>
      </c>
      <c r="E17" s="541">
        <f>SUM(C17:D17)</f>
        <v>11</v>
      </c>
      <c r="F17" s="540">
        <v>0</v>
      </c>
      <c r="G17" s="540">
        <v>0</v>
      </c>
      <c r="H17" s="541">
        <f t="shared" si="15"/>
        <v>0</v>
      </c>
      <c r="I17" s="340">
        <v>1</v>
      </c>
      <c r="J17" s="340">
        <v>0</v>
      </c>
      <c r="K17" s="541">
        <f t="shared" si="16"/>
        <v>1</v>
      </c>
      <c r="L17" s="542">
        <f t="shared" si="3"/>
        <v>9</v>
      </c>
      <c r="M17" s="542">
        <f t="shared" si="4"/>
        <v>3</v>
      </c>
      <c r="N17" s="542">
        <f t="shared" si="5"/>
        <v>12</v>
      </c>
      <c r="O17" s="546" t="s">
        <v>4</v>
      </c>
      <c r="P17" s="826"/>
    </row>
    <row r="18" spans="1:16" ht="22.5" customHeight="1">
      <c r="A18" s="821"/>
      <c r="B18" s="575" t="s">
        <v>2</v>
      </c>
      <c r="C18" s="596">
        <f>SUM(C16:C17)</f>
        <v>14</v>
      </c>
      <c r="D18" s="596">
        <f t="shared" ref="D18:E18" si="17">SUM(D16:D17)</f>
        <v>5</v>
      </c>
      <c r="E18" s="596">
        <f t="shared" si="17"/>
        <v>19</v>
      </c>
      <c r="F18" s="596">
        <f>SUM(F16:F17)</f>
        <v>0</v>
      </c>
      <c r="G18" s="596">
        <f t="shared" ref="G18" si="18">SUM(G16:G17)</f>
        <v>0</v>
      </c>
      <c r="H18" s="596">
        <f t="shared" ref="H18" si="19">SUM(H16:H17)</f>
        <v>0</v>
      </c>
      <c r="I18" s="597">
        <f>SUM(I16:I17)</f>
        <v>2</v>
      </c>
      <c r="J18" s="597">
        <f t="shared" ref="J18:K18" si="20">SUM(J16:J17)</f>
        <v>0</v>
      </c>
      <c r="K18" s="597">
        <f t="shared" si="20"/>
        <v>2</v>
      </c>
      <c r="L18" s="544">
        <f t="shared" si="3"/>
        <v>16</v>
      </c>
      <c r="M18" s="544">
        <f t="shared" si="4"/>
        <v>5</v>
      </c>
      <c r="N18" s="544">
        <f t="shared" si="5"/>
        <v>21</v>
      </c>
      <c r="O18" s="583" t="s">
        <v>5</v>
      </c>
      <c r="P18" s="828"/>
    </row>
  </sheetData>
  <mergeCells count="22">
    <mergeCell ref="P10:P12"/>
    <mergeCell ref="P13:P15"/>
    <mergeCell ref="P16:P18"/>
    <mergeCell ref="I6:K6"/>
    <mergeCell ref="I7:K7"/>
    <mergeCell ref="L7:N7"/>
    <mergeCell ref="A10:A12"/>
    <mergeCell ref="A13:A15"/>
    <mergeCell ref="A16:A18"/>
    <mergeCell ref="C7:E7"/>
    <mergeCell ref="F7:H7"/>
    <mergeCell ref="F6:H6"/>
    <mergeCell ref="A1:P1"/>
    <mergeCell ref="A2:P2"/>
    <mergeCell ref="A3:P3"/>
    <mergeCell ref="A4:P4"/>
    <mergeCell ref="A6:A9"/>
    <mergeCell ref="P6:P9"/>
    <mergeCell ref="C6:E6"/>
    <mergeCell ref="L6:N6"/>
    <mergeCell ref="B6:B9"/>
    <mergeCell ref="O6:O9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rightToLeft="1" view="pageBreakPreview" zoomScale="98" zoomScaleNormal="100" zoomScaleSheetLayoutView="98" workbookViewId="0">
      <selection activeCell="M15" sqref="M15"/>
    </sheetView>
  </sheetViews>
  <sheetFormatPr defaultColWidth="9.140625" defaultRowHeight="15"/>
  <cols>
    <col min="1" max="1" width="23.28515625" style="59" customWidth="1"/>
    <col min="2" max="2" width="5.7109375" style="59" customWidth="1"/>
    <col min="3" max="3" width="7.7109375" style="59" bestFit="1" customWidth="1"/>
    <col min="4" max="4" width="6.28515625" style="59" bestFit="1" customWidth="1"/>
    <col min="5" max="5" width="5.85546875" style="59" bestFit="1" customWidth="1"/>
    <col min="6" max="6" width="7.7109375" style="59" bestFit="1" customWidth="1"/>
    <col min="7" max="7" width="6.28515625" style="59" bestFit="1" customWidth="1"/>
    <col min="8" max="8" width="5.85546875" style="59" bestFit="1" customWidth="1"/>
    <col min="9" max="9" width="7.7109375" style="59" bestFit="1" customWidth="1"/>
    <col min="10" max="10" width="6.28515625" style="59" bestFit="1" customWidth="1"/>
    <col min="11" max="19" width="6.28515625" style="469" customWidth="1"/>
    <col min="20" max="20" width="26.140625" style="59" customWidth="1"/>
    <col min="21" max="16384" width="9.140625" style="58"/>
  </cols>
  <sheetData>
    <row r="1" spans="1:20" ht="18.75" thickBot="1">
      <c r="A1" s="617" t="s">
        <v>381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9"/>
    </row>
    <row r="2" spans="1:20" ht="18.75" thickBot="1">
      <c r="A2" s="634" t="s">
        <v>451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6"/>
    </row>
    <row r="3" spans="1:20" ht="35.25" customHeight="1">
      <c r="A3" s="620" t="s">
        <v>390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2"/>
    </row>
    <row r="4" spans="1:20" ht="15.75">
      <c r="A4" s="623" t="s">
        <v>451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5"/>
    </row>
    <row r="5" spans="1:20" s="60" customFormat="1" ht="16.899999999999999" customHeight="1">
      <c r="A5" s="96" t="s">
        <v>419</v>
      </c>
      <c r="B5" s="97"/>
      <c r="C5" s="97"/>
      <c r="D5" s="97"/>
      <c r="E5" s="97"/>
      <c r="F5" s="97"/>
      <c r="G5" s="97"/>
      <c r="H5" s="97"/>
      <c r="I5" s="97"/>
      <c r="J5" s="98"/>
      <c r="K5" s="470"/>
      <c r="L5" s="470"/>
      <c r="M5" s="470"/>
      <c r="N5" s="470"/>
      <c r="O5" s="470"/>
      <c r="P5" s="470"/>
      <c r="Q5" s="470"/>
      <c r="R5" s="470"/>
      <c r="S5" s="470"/>
      <c r="T5" s="99" t="s">
        <v>281</v>
      </c>
    </row>
    <row r="6" spans="1:20" ht="24.75" customHeight="1" thickBot="1">
      <c r="A6" s="626" t="s">
        <v>355</v>
      </c>
      <c r="B6" s="629">
        <v>2018</v>
      </c>
      <c r="C6" s="629"/>
      <c r="D6" s="629"/>
      <c r="E6" s="629"/>
      <c r="F6" s="629"/>
      <c r="G6" s="629"/>
      <c r="H6" s="629"/>
      <c r="I6" s="629"/>
      <c r="J6" s="629"/>
      <c r="K6" s="629">
        <v>2019</v>
      </c>
      <c r="L6" s="629"/>
      <c r="M6" s="629"/>
      <c r="N6" s="629"/>
      <c r="O6" s="629"/>
      <c r="P6" s="629"/>
      <c r="Q6" s="629"/>
      <c r="R6" s="629"/>
      <c r="S6" s="629"/>
      <c r="T6" s="630" t="s">
        <v>356</v>
      </c>
    </row>
    <row r="7" spans="1:20" ht="20.100000000000001" customHeight="1" thickBot="1">
      <c r="A7" s="800"/>
      <c r="B7" s="629" t="s">
        <v>1</v>
      </c>
      <c r="C7" s="629"/>
      <c r="D7" s="629"/>
      <c r="E7" s="629" t="s">
        <v>17</v>
      </c>
      <c r="F7" s="629"/>
      <c r="G7" s="629"/>
      <c r="H7" s="629" t="s">
        <v>2</v>
      </c>
      <c r="I7" s="629"/>
      <c r="J7" s="629"/>
      <c r="K7" s="629" t="s">
        <v>1</v>
      </c>
      <c r="L7" s="629"/>
      <c r="M7" s="629"/>
      <c r="N7" s="629" t="s">
        <v>17</v>
      </c>
      <c r="O7" s="629"/>
      <c r="P7" s="629"/>
      <c r="Q7" s="629" t="s">
        <v>2</v>
      </c>
      <c r="R7" s="629"/>
      <c r="S7" s="629"/>
      <c r="T7" s="802"/>
    </row>
    <row r="8" spans="1:20" ht="20.100000000000001" customHeight="1" thickBot="1">
      <c r="A8" s="627"/>
      <c r="B8" s="633" t="s">
        <v>3</v>
      </c>
      <c r="C8" s="633"/>
      <c r="D8" s="633"/>
      <c r="E8" s="633" t="s">
        <v>4</v>
      </c>
      <c r="F8" s="633"/>
      <c r="G8" s="633"/>
      <c r="H8" s="633" t="s">
        <v>5</v>
      </c>
      <c r="I8" s="633"/>
      <c r="J8" s="633"/>
      <c r="K8" s="633" t="s">
        <v>3</v>
      </c>
      <c r="L8" s="633"/>
      <c r="M8" s="633"/>
      <c r="N8" s="633" t="s">
        <v>4</v>
      </c>
      <c r="O8" s="633"/>
      <c r="P8" s="633"/>
      <c r="Q8" s="633" t="s">
        <v>5</v>
      </c>
      <c r="R8" s="633"/>
      <c r="S8" s="633"/>
      <c r="T8" s="631"/>
    </row>
    <row r="9" spans="1:20" thickBot="1">
      <c r="A9" s="627"/>
      <c r="B9" s="382" t="s">
        <v>6</v>
      </c>
      <c r="C9" s="382" t="s">
        <v>7</v>
      </c>
      <c r="D9" s="382" t="s">
        <v>2</v>
      </c>
      <c r="E9" s="382" t="s">
        <v>6</v>
      </c>
      <c r="F9" s="382" t="s">
        <v>7</v>
      </c>
      <c r="G9" s="382" t="s">
        <v>2</v>
      </c>
      <c r="H9" s="382" t="s">
        <v>6</v>
      </c>
      <c r="I9" s="382" t="s">
        <v>7</v>
      </c>
      <c r="J9" s="382" t="s">
        <v>2</v>
      </c>
      <c r="K9" s="382" t="s">
        <v>6</v>
      </c>
      <c r="L9" s="382" t="s">
        <v>7</v>
      </c>
      <c r="M9" s="382" t="s">
        <v>2</v>
      </c>
      <c r="N9" s="382" t="s">
        <v>6</v>
      </c>
      <c r="O9" s="382" t="s">
        <v>7</v>
      </c>
      <c r="P9" s="382" t="s">
        <v>2</v>
      </c>
      <c r="Q9" s="382" t="s">
        <v>6</v>
      </c>
      <c r="R9" s="382" t="s">
        <v>7</v>
      </c>
      <c r="S9" s="382" t="s">
        <v>2</v>
      </c>
      <c r="T9" s="631"/>
    </row>
    <row r="10" spans="1:20" ht="14.25">
      <c r="A10" s="801"/>
      <c r="B10" s="383" t="s">
        <v>14</v>
      </c>
      <c r="C10" s="383" t="s">
        <v>15</v>
      </c>
      <c r="D10" s="383" t="s">
        <v>5</v>
      </c>
      <c r="E10" s="383" t="s">
        <v>14</v>
      </c>
      <c r="F10" s="383" t="s">
        <v>15</v>
      </c>
      <c r="G10" s="383" t="s">
        <v>5</v>
      </c>
      <c r="H10" s="383" t="s">
        <v>14</v>
      </c>
      <c r="I10" s="383" t="s">
        <v>15</v>
      </c>
      <c r="J10" s="383" t="s">
        <v>5</v>
      </c>
      <c r="K10" s="383" t="s">
        <v>14</v>
      </c>
      <c r="L10" s="383" t="s">
        <v>15</v>
      </c>
      <c r="M10" s="383" t="s">
        <v>5</v>
      </c>
      <c r="N10" s="383" t="s">
        <v>14</v>
      </c>
      <c r="O10" s="383" t="s">
        <v>15</v>
      </c>
      <c r="P10" s="383" t="s">
        <v>5</v>
      </c>
      <c r="Q10" s="383" t="s">
        <v>14</v>
      </c>
      <c r="R10" s="383" t="s">
        <v>15</v>
      </c>
      <c r="S10" s="383" t="s">
        <v>5</v>
      </c>
      <c r="T10" s="803"/>
    </row>
    <row r="11" spans="1:20" ht="22.5" customHeight="1" thickBot="1">
      <c r="A11" s="391" t="s">
        <v>331</v>
      </c>
      <c r="B11" s="380">
        <v>0</v>
      </c>
      <c r="C11" s="380">
        <v>0</v>
      </c>
      <c r="D11" s="387">
        <f>SUM(B11:C11)</f>
        <v>0</v>
      </c>
      <c r="E11" s="380">
        <v>0</v>
      </c>
      <c r="F11" s="380">
        <v>0</v>
      </c>
      <c r="G11" s="387">
        <f>SUM(E11:F11)</f>
        <v>0</v>
      </c>
      <c r="H11" s="387">
        <f>SUM(B11,E11)</f>
        <v>0</v>
      </c>
      <c r="I11" s="387">
        <f>SUM(C11,F11)</f>
        <v>0</v>
      </c>
      <c r="J11" s="387">
        <f>SUM(H11:I11)</f>
        <v>0</v>
      </c>
      <c r="K11" s="380">
        <v>0</v>
      </c>
      <c r="L11" s="380">
        <v>0</v>
      </c>
      <c r="M11" s="387">
        <f>SUM(K11:L11)</f>
        <v>0</v>
      </c>
      <c r="N11" s="380">
        <v>0</v>
      </c>
      <c r="O11" s="380">
        <v>0</v>
      </c>
      <c r="P11" s="387">
        <f>SUM(N11:O11)</f>
        <v>0</v>
      </c>
      <c r="Q11" s="387">
        <f>SUM(K11,N11)</f>
        <v>0</v>
      </c>
      <c r="R11" s="387">
        <f>SUM(L11,O11)</f>
        <v>0</v>
      </c>
      <c r="S11" s="387">
        <f>SUM(Q11:R11)</f>
        <v>0</v>
      </c>
      <c r="T11" s="393" t="s">
        <v>332</v>
      </c>
    </row>
    <row r="12" spans="1:20" ht="22.5" customHeight="1" thickBot="1">
      <c r="A12" s="392" t="s">
        <v>459</v>
      </c>
      <c r="B12" s="379">
        <v>0</v>
      </c>
      <c r="C12" s="379">
        <v>0</v>
      </c>
      <c r="D12" s="388">
        <f t="shared" ref="D12:D23" si="0">SUM(B12:C12)</f>
        <v>0</v>
      </c>
      <c r="E12" s="379">
        <v>0</v>
      </c>
      <c r="F12" s="379">
        <v>0</v>
      </c>
      <c r="G12" s="388">
        <f t="shared" ref="G12:G23" si="1">SUM(E12:F12)</f>
        <v>0</v>
      </c>
      <c r="H12" s="388">
        <f t="shared" ref="H12:I23" si="2">SUM(B12,E12)</f>
        <v>0</v>
      </c>
      <c r="I12" s="388">
        <f t="shared" si="2"/>
        <v>0</v>
      </c>
      <c r="J12" s="388">
        <f t="shared" ref="J12:J22" si="3">SUM(H12:I12)</f>
        <v>0</v>
      </c>
      <c r="K12" s="379">
        <v>0</v>
      </c>
      <c r="L12" s="379">
        <v>0</v>
      </c>
      <c r="M12" s="388">
        <f t="shared" ref="M12:M23" si="4">SUM(K12:L12)</f>
        <v>0</v>
      </c>
      <c r="N12" s="379">
        <v>0</v>
      </c>
      <c r="O12" s="379">
        <v>0</v>
      </c>
      <c r="P12" s="388">
        <f t="shared" ref="P12:P23" si="5">SUM(N12:O12)</f>
        <v>0</v>
      </c>
      <c r="Q12" s="388">
        <f t="shared" ref="Q12:Q23" si="6">SUM(K12,N12)</f>
        <v>0</v>
      </c>
      <c r="R12" s="388">
        <f t="shared" ref="R12:R23" si="7">SUM(L12,O12)</f>
        <v>0</v>
      </c>
      <c r="S12" s="388">
        <f t="shared" ref="S12:S19" si="8">SUM(Q12:R12)</f>
        <v>0</v>
      </c>
      <c r="T12" s="394" t="s">
        <v>459</v>
      </c>
    </row>
    <row r="13" spans="1:20" ht="22.5" customHeight="1" thickBot="1">
      <c r="A13" s="391" t="s">
        <v>460</v>
      </c>
      <c r="B13" s="380">
        <v>0</v>
      </c>
      <c r="C13" s="380">
        <v>0</v>
      </c>
      <c r="D13" s="387">
        <f t="shared" si="0"/>
        <v>0</v>
      </c>
      <c r="E13" s="380">
        <v>0</v>
      </c>
      <c r="F13" s="380">
        <v>0</v>
      </c>
      <c r="G13" s="387">
        <f t="shared" si="1"/>
        <v>0</v>
      </c>
      <c r="H13" s="387">
        <f t="shared" si="2"/>
        <v>0</v>
      </c>
      <c r="I13" s="387">
        <f t="shared" si="2"/>
        <v>0</v>
      </c>
      <c r="J13" s="387">
        <f t="shared" si="3"/>
        <v>0</v>
      </c>
      <c r="K13" s="380">
        <v>0</v>
      </c>
      <c r="L13" s="380">
        <v>0</v>
      </c>
      <c r="M13" s="387">
        <f t="shared" si="4"/>
        <v>0</v>
      </c>
      <c r="N13" s="380">
        <v>0</v>
      </c>
      <c r="O13" s="380">
        <v>0</v>
      </c>
      <c r="P13" s="387">
        <f t="shared" si="5"/>
        <v>0</v>
      </c>
      <c r="Q13" s="387">
        <f t="shared" si="6"/>
        <v>0</v>
      </c>
      <c r="R13" s="387">
        <f t="shared" si="7"/>
        <v>0</v>
      </c>
      <c r="S13" s="387">
        <f t="shared" si="8"/>
        <v>0</v>
      </c>
      <c r="T13" s="393" t="s">
        <v>460</v>
      </c>
    </row>
    <row r="14" spans="1:20" ht="22.5" customHeight="1" thickBot="1">
      <c r="A14" s="392" t="s">
        <v>461</v>
      </c>
      <c r="B14" s="379">
        <v>0</v>
      </c>
      <c r="C14" s="379">
        <v>0</v>
      </c>
      <c r="D14" s="388">
        <f t="shared" si="0"/>
        <v>0</v>
      </c>
      <c r="E14" s="379">
        <v>0</v>
      </c>
      <c r="F14" s="379">
        <v>0</v>
      </c>
      <c r="G14" s="388">
        <f t="shared" si="1"/>
        <v>0</v>
      </c>
      <c r="H14" s="388">
        <f t="shared" si="2"/>
        <v>0</v>
      </c>
      <c r="I14" s="388">
        <f t="shared" si="2"/>
        <v>0</v>
      </c>
      <c r="J14" s="388">
        <f t="shared" si="3"/>
        <v>0</v>
      </c>
      <c r="K14" s="379">
        <v>0</v>
      </c>
      <c r="L14" s="379">
        <v>0</v>
      </c>
      <c r="M14" s="388">
        <f t="shared" si="4"/>
        <v>0</v>
      </c>
      <c r="N14" s="379">
        <v>0</v>
      </c>
      <c r="O14" s="379">
        <v>0</v>
      </c>
      <c r="P14" s="388">
        <f t="shared" si="5"/>
        <v>0</v>
      </c>
      <c r="Q14" s="388">
        <f t="shared" si="6"/>
        <v>0</v>
      </c>
      <c r="R14" s="388">
        <f t="shared" si="7"/>
        <v>0</v>
      </c>
      <c r="S14" s="388">
        <f t="shared" si="8"/>
        <v>0</v>
      </c>
      <c r="T14" s="394" t="s">
        <v>461</v>
      </c>
    </row>
    <row r="15" spans="1:20" ht="22.5" customHeight="1" thickBot="1">
      <c r="A15" s="391" t="s">
        <v>462</v>
      </c>
      <c r="B15" s="380">
        <v>0</v>
      </c>
      <c r="C15" s="380">
        <v>1</v>
      </c>
      <c r="D15" s="387">
        <f t="shared" si="0"/>
        <v>1</v>
      </c>
      <c r="E15" s="380">
        <v>0</v>
      </c>
      <c r="F15" s="380">
        <v>0</v>
      </c>
      <c r="G15" s="387">
        <f t="shared" si="1"/>
        <v>0</v>
      </c>
      <c r="H15" s="387">
        <f t="shared" si="2"/>
        <v>0</v>
      </c>
      <c r="I15" s="387">
        <f t="shared" si="2"/>
        <v>1</v>
      </c>
      <c r="J15" s="387">
        <f t="shared" si="3"/>
        <v>1</v>
      </c>
      <c r="K15" s="380">
        <v>0</v>
      </c>
      <c r="L15" s="380">
        <v>1</v>
      </c>
      <c r="M15" s="387">
        <f t="shared" si="4"/>
        <v>1</v>
      </c>
      <c r="N15" s="380">
        <v>0</v>
      </c>
      <c r="O15" s="380">
        <v>0</v>
      </c>
      <c r="P15" s="387">
        <f t="shared" si="5"/>
        <v>0</v>
      </c>
      <c r="Q15" s="387">
        <f t="shared" si="6"/>
        <v>0</v>
      </c>
      <c r="R15" s="387">
        <f t="shared" si="7"/>
        <v>1</v>
      </c>
      <c r="S15" s="387">
        <f t="shared" si="8"/>
        <v>1</v>
      </c>
      <c r="T15" s="393" t="s">
        <v>462</v>
      </c>
    </row>
    <row r="16" spans="1:20" ht="22.5" customHeight="1" thickBot="1">
      <c r="A16" s="392" t="s">
        <v>463</v>
      </c>
      <c r="B16" s="379">
        <v>2</v>
      </c>
      <c r="C16" s="379">
        <v>0</v>
      </c>
      <c r="D16" s="388">
        <f t="shared" si="0"/>
        <v>2</v>
      </c>
      <c r="E16" s="379">
        <v>0</v>
      </c>
      <c r="F16" s="379">
        <v>0</v>
      </c>
      <c r="G16" s="388">
        <f t="shared" si="1"/>
        <v>0</v>
      </c>
      <c r="H16" s="388">
        <f t="shared" si="2"/>
        <v>2</v>
      </c>
      <c r="I16" s="388">
        <f t="shared" si="2"/>
        <v>0</v>
      </c>
      <c r="J16" s="388">
        <f t="shared" si="3"/>
        <v>2</v>
      </c>
      <c r="K16" s="379">
        <v>2</v>
      </c>
      <c r="L16" s="379">
        <v>0</v>
      </c>
      <c r="M16" s="388">
        <f t="shared" si="4"/>
        <v>2</v>
      </c>
      <c r="N16" s="379">
        <v>0</v>
      </c>
      <c r="O16" s="379">
        <v>0</v>
      </c>
      <c r="P16" s="388">
        <f t="shared" si="5"/>
        <v>0</v>
      </c>
      <c r="Q16" s="388">
        <f t="shared" si="6"/>
        <v>2</v>
      </c>
      <c r="R16" s="388">
        <f t="shared" si="7"/>
        <v>0</v>
      </c>
      <c r="S16" s="388">
        <f t="shared" si="8"/>
        <v>2</v>
      </c>
      <c r="T16" s="394" t="s">
        <v>470</v>
      </c>
    </row>
    <row r="17" spans="1:20" ht="22.5" customHeight="1" thickBot="1">
      <c r="A17" s="391" t="s">
        <v>464</v>
      </c>
      <c r="B17" s="380">
        <v>1</v>
      </c>
      <c r="C17" s="380">
        <v>0</v>
      </c>
      <c r="D17" s="387">
        <f t="shared" si="0"/>
        <v>1</v>
      </c>
      <c r="E17" s="380">
        <v>0</v>
      </c>
      <c r="F17" s="380">
        <v>1</v>
      </c>
      <c r="G17" s="387">
        <f t="shared" si="1"/>
        <v>1</v>
      </c>
      <c r="H17" s="387">
        <f t="shared" si="2"/>
        <v>1</v>
      </c>
      <c r="I17" s="387">
        <f t="shared" si="2"/>
        <v>1</v>
      </c>
      <c r="J17" s="387">
        <f t="shared" si="3"/>
        <v>2</v>
      </c>
      <c r="K17" s="380">
        <v>3</v>
      </c>
      <c r="L17" s="380">
        <v>0</v>
      </c>
      <c r="M17" s="387">
        <f t="shared" si="4"/>
        <v>3</v>
      </c>
      <c r="N17" s="380">
        <v>1</v>
      </c>
      <c r="O17" s="380">
        <v>1</v>
      </c>
      <c r="P17" s="387">
        <f t="shared" si="5"/>
        <v>2</v>
      </c>
      <c r="Q17" s="387">
        <f t="shared" si="6"/>
        <v>4</v>
      </c>
      <c r="R17" s="387">
        <f t="shared" si="7"/>
        <v>1</v>
      </c>
      <c r="S17" s="387">
        <f t="shared" si="8"/>
        <v>5</v>
      </c>
      <c r="T17" s="393" t="s">
        <v>464</v>
      </c>
    </row>
    <row r="18" spans="1:20" ht="22.5" customHeight="1" thickBot="1">
      <c r="A18" s="392" t="s">
        <v>465</v>
      </c>
      <c r="B18" s="379">
        <v>0</v>
      </c>
      <c r="C18" s="379">
        <v>1</v>
      </c>
      <c r="D18" s="388">
        <f t="shared" si="0"/>
        <v>1</v>
      </c>
      <c r="E18" s="379">
        <v>2</v>
      </c>
      <c r="F18" s="379">
        <v>1</v>
      </c>
      <c r="G18" s="388">
        <f t="shared" si="1"/>
        <v>3</v>
      </c>
      <c r="H18" s="388">
        <f t="shared" si="2"/>
        <v>2</v>
      </c>
      <c r="I18" s="388">
        <f t="shared" si="2"/>
        <v>2</v>
      </c>
      <c r="J18" s="388">
        <f t="shared" si="3"/>
        <v>4</v>
      </c>
      <c r="K18" s="379">
        <v>2</v>
      </c>
      <c r="L18" s="379">
        <v>0</v>
      </c>
      <c r="M18" s="388">
        <f t="shared" si="4"/>
        <v>2</v>
      </c>
      <c r="N18" s="379">
        <v>2</v>
      </c>
      <c r="O18" s="379">
        <v>0</v>
      </c>
      <c r="P18" s="388">
        <f t="shared" si="5"/>
        <v>2</v>
      </c>
      <c r="Q18" s="388">
        <f t="shared" si="6"/>
        <v>4</v>
      </c>
      <c r="R18" s="388">
        <f t="shared" si="7"/>
        <v>0</v>
      </c>
      <c r="S18" s="388">
        <f t="shared" si="8"/>
        <v>4</v>
      </c>
      <c r="T18" s="394" t="s">
        <v>465</v>
      </c>
    </row>
    <row r="19" spans="1:20" ht="22.5" customHeight="1" thickBot="1">
      <c r="A19" s="391" t="s">
        <v>466</v>
      </c>
      <c r="B19" s="380">
        <v>1</v>
      </c>
      <c r="C19" s="380">
        <v>1</v>
      </c>
      <c r="D19" s="387">
        <f t="shared" si="0"/>
        <v>2</v>
      </c>
      <c r="E19" s="380">
        <v>0</v>
      </c>
      <c r="F19" s="380">
        <v>1</v>
      </c>
      <c r="G19" s="387">
        <f t="shared" si="1"/>
        <v>1</v>
      </c>
      <c r="H19" s="387">
        <f t="shared" si="2"/>
        <v>1</v>
      </c>
      <c r="I19" s="387">
        <f t="shared" si="2"/>
        <v>2</v>
      </c>
      <c r="J19" s="387">
        <f t="shared" si="3"/>
        <v>3</v>
      </c>
      <c r="K19" s="380">
        <v>0</v>
      </c>
      <c r="L19" s="380">
        <v>1</v>
      </c>
      <c r="M19" s="387">
        <f t="shared" si="4"/>
        <v>1</v>
      </c>
      <c r="N19" s="380">
        <v>1</v>
      </c>
      <c r="O19" s="380">
        <v>2</v>
      </c>
      <c r="P19" s="387">
        <f t="shared" si="5"/>
        <v>3</v>
      </c>
      <c r="Q19" s="387">
        <f t="shared" si="6"/>
        <v>1</v>
      </c>
      <c r="R19" s="387">
        <f t="shared" si="7"/>
        <v>3</v>
      </c>
      <c r="S19" s="387">
        <f t="shared" si="8"/>
        <v>4</v>
      </c>
      <c r="T19" s="393" t="s">
        <v>466</v>
      </c>
    </row>
    <row r="20" spans="1:20" ht="22.5" customHeight="1" thickBot="1">
      <c r="A20" s="392" t="s">
        <v>467</v>
      </c>
      <c r="B20" s="379">
        <v>2</v>
      </c>
      <c r="C20" s="379">
        <v>0</v>
      </c>
      <c r="D20" s="388">
        <f t="shared" si="0"/>
        <v>2</v>
      </c>
      <c r="E20" s="379">
        <v>2</v>
      </c>
      <c r="F20" s="379">
        <v>0</v>
      </c>
      <c r="G20" s="388">
        <f t="shared" si="1"/>
        <v>2</v>
      </c>
      <c r="H20" s="388">
        <f t="shared" si="2"/>
        <v>4</v>
      </c>
      <c r="I20" s="388">
        <f t="shared" si="2"/>
        <v>0</v>
      </c>
      <c r="J20" s="388">
        <f>SUM(H20:I20)</f>
        <v>4</v>
      </c>
      <c r="K20" s="379">
        <v>0</v>
      </c>
      <c r="L20" s="379">
        <v>0</v>
      </c>
      <c r="M20" s="388">
        <f t="shared" si="4"/>
        <v>0</v>
      </c>
      <c r="N20" s="379">
        <v>1</v>
      </c>
      <c r="O20" s="379">
        <v>0</v>
      </c>
      <c r="P20" s="388">
        <f t="shared" si="5"/>
        <v>1</v>
      </c>
      <c r="Q20" s="388">
        <f t="shared" si="6"/>
        <v>1</v>
      </c>
      <c r="R20" s="388">
        <f t="shared" si="7"/>
        <v>0</v>
      </c>
      <c r="S20" s="388">
        <f>SUM(Q20:R20)</f>
        <v>1</v>
      </c>
      <c r="T20" s="394" t="s">
        <v>467</v>
      </c>
    </row>
    <row r="21" spans="1:20" ht="22.5" customHeight="1" thickBot="1">
      <c r="A21" s="391" t="s">
        <v>468</v>
      </c>
      <c r="B21" s="380">
        <v>0</v>
      </c>
      <c r="C21" s="380">
        <v>0</v>
      </c>
      <c r="D21" s="387">
        <f t="shared" si="0"/>
        <v>0</v>
      </c>
      <c r="E21" s="380">
        <v>1</v>
      </c>
      <c r="F21" s="380">
        <v>0</v>
      </c>
      <c r="G21" s="387">
        <f t="shared" si="1"/>
        <v>1</v>
      </c>
      <c r="H21" s="387">
        <f t="shared" si="2"/>
        <v>1</v>
      </c>
      <c r="I21" s="387">
        <f t="shared" si="2"/>
        <v>0</v>
      </c>
      <c r="J21" s="387">
        <f t="shared" si="3"/>
        <v>1</v>
      </c>
      <c r="K21" s="380">
        <v>0</v>
      </c>
      <c r="L21" s="380">
        <v>0</v>
      </c>
      <c r="M21" s="387">
        <f t="shared" si="4"/>
        <v>0</v>
      </c>
      <c r="N21" s="380">
        <v>1</v>
      </c>
      <c r="O21" s="380">
        <v>0</v>
      </c>
      <c r="P21" s="387">
        <f t="shared" si="5"/>
        <v>1</v>
      </c>
      <c r="Q21" s="387">
        <f t="shared" si="6"/>
        <v>1</v>
      </c>
      <c r="R21" s="387">
        <f t="shared" si="7"/>
        <v>0</v>
      </c>
      <c r="S21" s="387">
        <f t="shared" ref="S21:S22" si="9">SUM(Q21:R21)</f>
        <v>1</v>
      </c>
      <c r="T21" s="393" t="s">
        <v>468</v>
      </c>
    </row>
    <row r="22" spans="1:20" ht="22.5" customHeight="1" thickBot="1">
      <c r="A22" s="392" t="s">
        <v>469</v>
      </c>
      <c r="B22" s="379">
        <v>0</v>
      </c>
      <c r="C22" s="379">
        <v>0</v>
      </c>
      <c r="D22" s="388">
        <f t="shared" si="0"/>
        <v>0</v>
      </c>
      <c r="E22" s="379">
        <v>2</v>
      </c>
      <c r="F22" s="379">
        <v>0</v>
      </c>
      <c r="G22" s="388">
        <f t="shared" si="1"/>
        <v>2</v>
      </c>
      <c r="H22" s="388">
        <f t="shared" si="2"/>
        <v>2</v>
      </c>
      <c r="I22" s="388">
        <f t="shared" si="2"/>
        <v>0</v>
      </c>
      <c r="J22" s="388">
        <f t="shared" si="3"/>
        <v>2</v>
      </c>
      <c r="K22" s="379">
        <v>0</v>
      </c>
      <c r="L22" s="379">
        <v>0</v>
      </c>
      <c r="M22" s="388">
        <f t="shared" si="4"/>
        <v>0</v>
      </c>
      <c r="N22" s="379">
        <v>3</v>
      </c>
      <c r="O22" s="379">
        <v>0</v>
      </c>
      <c r="P22" s="388">
        <f t="shared" si="5"/>
        <v>3</v>
      </c>
      <c r="Q22" s="388">
        <f t="shared" si="6"/>
        <v>3</v>
      </c>
      <c r="R22" s="388">
        <f t="shared" si="7"/>
        <v>0</v>
      </c>
      <c r="S22" s="388">
        <f t="shared" si="9"/>
        <v>3</v>
      </c>
      <c r="T22" s="394" t="s">
        <v>471</v>
      </c>
    </row>
    <row r="23" spans="1:20" ht="22.5" customHeight="1">
      <c r="A23" s="395" t="s">
        <v>333</v>
      </c>
      <c r="B23" s="378">
        <v>0</v>
      </c>
      <c r="C23" s="378">
        <v>0</v>
      </c>
      <c r="D23" s="396">
        <f t="shared" si="0"/>
        <v>0</v>
      </c>
      <c r="E23" s="378">
        <v>0</v>
      </c>
      <c r="F23" s="378">
        <v>0</v>
      </c>
      <c r="G23" s="396">
        <f t="shared" si="1"/>
        <v>0</v>
      </c>
      <c r="H23" s="396">
        <f t="shared" si="2"/>
        <v>0</v>
      </c>
      <c r="I23" s="396">
        <f t="shared" si="2"/>
        <v>0</v>
      </c>
      <c r="J23" s="396">
        <f>SUM(H23:I23)</f>
        <v>0</v>
      </c>
      <c r="K23" s="378">
        <v>0</v>
      </c>
      <c r="L23" s="378">
        <v>0</v>
      </c>
      <c r="M23" s="396">
        <f t="shared" si="4"/>
        <v>0</v>
      </c>
      <c r="N23" s="378">
        <v>0</v>
      </c>
      <c r="O23" s="378">
        <v>0</v>
      </c>
      <c r="P23" s="396">
        <f t="shared" si="5"/>
        <v>0</v>
      </c>
      <c r="Q23" s="396">
        <f t="shared" si="6"/>
        <v>0</v>
      </c>
      <c r="R23" s="396">
        <f t="shared" si="7"/>
        <v>0</v>
      </c>
      <c r="S23" s="396">
        <f>SUM(Q23:R23)</f>
        <v>0</v>
      </c>
      <c r="T23" s="397" t="s">
        <v>334</v>
      </c>
    </row>
    <row r="24" spans="1:20" ht="24" customHeight="1">
      <c r="A24" s="436" t="s">
        <v>2</v>
      </c>
      <c r="B24" s="434">
        <f t="shared" ref="B24:I24" si="10">SUM(B11:B23)</f>
        <v>6</v>
      </c>
      <c r="C24" s="434">
        <f t="shared" si="10"/>
        <v>3</v>
      </c>
      <c r="D24" s="434">
        <f t="shared" si="10"/>
        <v>9</v>
      </c>
      <c r="E24" s="434">
        <f t="shared" si="10"/>
        <v>7</v>
      </c>
      <c r="F24" s="434">
        <f t="shared" si="10"/>
        <v>3</v>
      </c>
      <c r="G24" s="434">
        <f t="shared" si="10"/>
        <v>10</v>
      </c>
      <c r="H24" s="434">
        <f t="shared" si="10"/>
        <v>13</v>
      </c>
      <c r="I24" s="434">
        <f t="shared" si="10"/>
        <v>6</v>
      </c>
      <c r="J24" s="434">
        <f>SUM(J11:J23)</f>
        <v>19</v>
      </c>
      <c r="K24" s="434">
        <f t="shared" ref="K24:R24" si="11">SUM(K11:K23)</f>
        <v>7</v>
      </c>
      <c r="L24" s="434">
        <f t="shared" si="11"/>
        <v>2</v>
      </c>
      <c r="M24" s="434">
        <f t="shared" si="11"/>
        <v>9</v>
      </c>
      <c r="N24" s="434">
        <f t="shared" si="11"/>
        <v>9</v>
      </c>
      <c r="O24" s="434">
        <f t="shared" si="11"/>
        <v>3</v>
      </c>
      <c r="P24" s="434">
        <f t="shared" si="11"/>
        <v>12</v>
      </c>
      <c r="Q24" s="434">
        <f t="shared" si="11"/>
        <v>16</v>
      </c>
      <c r="R24" s="434">
        <f t="shared" si="11"/>
        <v>5</v>
      </c>
      <c r="S24" s="434">
        <f>SUM(S11:S23)</f>
        <v>21</v>
      </c>
      <c r="T24" s="435" t="s">
        <v>5</v>
      </c>
    </row>
  </sheetData>
  <mergeCells count="20">
    <mergeCell ref="B8:D8"/>
    <mergeCell ref="E8:G8"/>
    <mergeCell ref="K8:M8"/>
    <mergeCell ref="N8:P8"/>
    <mergeCell ref="Q8:S8"/>
    <mergeCell ref="A1:T1"/>
    <mergeCell ref="A2:T2"/>
    <mergeCell ref="A3:T3"/>
    <mergeCell ref="A4:T4"/>
    <mergeCell ref="A6:A10"/>
    <mergeCell ref="B6:J6"/>
    <mergeCell ref="T6:T10"/>
    <mergeCell ref="B7:D7"/>
    <mergeCell ref="K6:S6"/>
    <mergeCell ref="K7:M7"/>
    <mergeCell ref="N7:P7"/>
    <mergeCell ref="Q7:S7"/>
    <mergeCell ref="E7:G7"/>
    <mergeCell ref="H7:J7"/>
    <mergeCell ref="H8:J8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view="pageBreakPreview" zoomScale="98" zoomScaleNormal="100" zoomScaleSheetLayoutView="98" workbookViewId="0">
      <selection activeCell="E17" sqref="E17"/>
    </sheetView>
  </sheetViews>
  <sheetFormatPr defaultColWidth="9.140625" defaultRowHeight="15"/>
  <cols>
    <col min="1" max="1" width="26" style="59" customWidth="1"/>
    <col min="2" max="10" width="9.7109375" style="59" customWidth="1"/>
    <col min="11" max="11" width="24.7109375" style="59" customWidth="1"/>
    <col min="12" max="16384" width="9.140625" style="58"/>
  </cols>
  <sheetData>
    <row r="1" spans="1:11" ht="18.75" thickBot="1">
      <c r="A1" s="617" t="s">
        <v>382</v>
      </c>
      <c r="B1" s="618"/>
      <c r="C1" s="618"/>
      <c r="D1" s="618"/>
      <c r="E1" s="618"/>
      <c r="F1" s="618"/>
      <c r="G1" s="618"/>
      <c r="H1" s="618"/>
      <c r="I1" s="618"/>
      <c r="J1" s="618"/>
      <c r="K1" s="619"/>
    </row>
    <row r="2" spans="1:11" ht="18.75" thickBot="1">
      <c r="A2" s="634">
        <v>2019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35.25" customHeight="1">
      <c r="A3" s="620" t="s">
        <v>389</v>
      </c>
      <c r="B3" s="621"/>
      <c r="C3" s="621"/>
      <c r="D3" s="621"/>
      <c r="E3" s="621"/>
      <c r="F3" s="621"/>
      <c r="G3" s="621"/>
      <c r="H3" s="621"/>
      <c r="I3" s="621"/>
      <c r="J3" s="621"/>
      <c r="K3" s="622"/>
    </row>
    <row r="4" spans="1:11" ht="15.75">
      <c r="A4" s="623">
        <v>2019</v>
      </c>
      <c r="B4" s="624"/>
      <c r="C4" s="624"/>
      <c r="D4" s="624"/>
      <c r="E4" s="624"/>
      <c r="F4" s="624"/>
      <c r="G4" s="624"/>
      <c r="H4" s="624"/>
      <c r="I4" s="624"/>
      <c r="J4" s="624"/>
      <c r="K4" s="625"/>
    </row>
    <row r="5" spans="1:11" s="60" customFormat="1" ht="16.899999999999999" customHeight="1">
      <c r="A5" s="96" t="s">
        <v>353</v>
      </c>
      <c r="B5" s="97"/>
      <c r="C5" s="97"/>
      <c r="D5" s="97"/>
      <c r="E5" s="97"/>
      <c r="F5" s="97"/>
      <c r="G5" s="97"/>
      <c r="H5" s="97"/>
      <c r="I5" s="97"/>
      <c r="J5" s="98"/>
      <c r="K5" s="99" t="s">
        <v>354</v>
      </c>
    </row>
    <row r="6" spans="1:11" ht="24.75" customHeight="1" thickBot="1">
      <c r="A6" s="626" t="s">
        <v>357</v>
      </c>
      <c r="B6" s="629" t="s">
        <v>1</v>
      </c>
      <c r="C6" s="629"/>
      <c r="D6" s="629"/>
      <c r="E6" s="629" t="s">
        <v>17</v>
      </c>
      <c r="F6" s="629"/>
      <c r="G6" s="629"/>
      <c r="H6" s="629" t="s">
        <v>2</v>
      </c>
      <c r="I6" s="629"/>
      <c r="J6" s="629"/>
      <c r="K6" s="630" t="s">
        <v>383</v>
      </c>
    </row>
    <row r="7" spans="1:11" ht="20.100000000000001" customHeight="1" thickBot="1">
      <c r="A7" s="627"/>
      <c r="B7" s="633" t="s">
        <v>3</v>
      </c>
      <c r="C7" s="633"/>
      <c r="D7" s="633"/>
      <c r="E7" s="633" t="s">
        <v>4</v>
      </c>
      <c r="F7" s="633"/>
      <c r="G7" s="633"/>
      <c r="H7" s="633" t="s">
        <v>5</v>
      </c>
      <c r="I7" s="633"/>
      <c r="J7" s="633"/>
      <c r="K7" s="631"/>
    </row>
    <row r="8" spans="1:11" thickBot="1">
      <c r="A8" s="627"/>
      <c r="B8" s="382" t="s">
        <v>6</v>
      </c>
      <c r="C8" s="382" t="s">
        <v>7</v>
      </c>
      <c r="D8" s="382" t="s">
        <v>2</v>
      </c>
      <c r="E8" s="382" t="s">
        <v>6</v>
      </c>
      <c r="F8" s="382" t="s">
        <v>7</v>
      </c>
      <c r="G8" s="382" t="s">
        <v>2</v>
      </c>
      <c r="H8" s="382" t="s">
        <v>6</v>
      </c>
      <c r="I8" s="382" t="s">
        <v>7</v>
      </c>
      <c r="J8" s="382" t="s">
        <v>2</v>
      </c>
      <c r="K8" s="631"/>
    </row>
    <row r="9" spans="1:11" ht="14.25">
      <c r="A9" s="801"/>
      <c r="B9" s="383" t="s">
        <v>14</v>
      </c>
      <c r="C9" s="383" t="s">
        <v>15</v>
      </c>
      <c r="D9" s="383" t="s">
        <v>5</v>
      </c>
      <c r="E9" s="383" t="s">
        <v>14</v>
      </c>
      <c r="F9" s="383" t="s">
        <v>15</v>
      </c>
      <c r="G9" s="383" t="s">
        <v>5</v>
      </c>
      <c r="H9" s="383" t="s">
        <v>14</v>
      </c>
      <c r="I9" s="383" t="s">
        <v>15</v>
      </c>
      <c r="J9" s="383" t="s">
        <v>5</v>
      </c>
      <c r="K9" s="803"/>
    </row>
    <row r="10" spans="1:11" ht="25.5" customHeight="1" thickBot="1">
      <c r="A10" s="441" t="s">
        <v>335</v>
      </c>
      <c r="B10" s="442">
        <v>0</v>
      </c>
      <c r="C10" s="442">
        <v>0</v>
      </c>
      <c r="D10" s="443">
        <f>SUM(B10:C10)</f>
        <v>0</v>
      </c>
      <c r="E10" s="442">
        <v>0</v>
      </c>
      <c r="F10" s="442">
        <v>0</v>
      </c>
      <c r="G10" s="443">
        <f>SUM(E10:F10)</f>
        <v>0</v>
      </c>
      <c r="H10" s="443">
        <f>SUM(B10,E10)</f>
        <v>0</v>
      </c>
      <c r="I10" s="443">
        <f>SUM(C10,F10)</f>
        <v>0</v>
      </c>
      <c r="J10" s="443">
        <f>SUM(H10:I10)</f>
        <v>0</v>
      </c>
      <c r="K10" s="560" t="s">
        <v>336</v>
      </c>
    </row>
    <row r="11" spans="1:11" ht="25.5" customHeight="1" thickBot="1">
      <c r="A11" s="399" t="s">
        <v>337</v>
      </c>
      <c r="B11" s="339">
        <v>0</v>
      </c>
      <c r="C11" s="339">
        <v>1</v>
      </c>
      <c r="D11" s="344">
        <f t="shared" ref="D11:D19" si="0">SUM(B11:C11)</f>
        <v>1</v>
      </c>
      <c r="E11" s="339">
        <v>7</v>
      </c>
      <c r="F11" s="339">
        <v>8</v>
      </c>
      <c r="G11" s="344">
        <f t="shared" ref="G11:G19" si="1">SUM(E11:F11)</f>
        <v>15</v>
      </c>
      <c r="H11" s="344">
        <f t="shared" ref="H11:I19" si="2">SUM(B11,E11)</f>
        <v>7</v>
      </c>
      <c r="I11" s="344">
        <f t="shared" si="2"/>
        <v>9</v>
      </c>
      <c r="J11" s="344">
        <f t="shared" ref="J11:J19" si="3">SUM(H11:I11)</f>
        <v>16</v>
      </c>
      <c r="K11" s="561" t="s">
        <v>338</v>
      </c>
    </row>
    <row r="12" spans="1:11" ht="25.5" customHeight="1" thickBot="1">
      <c r="A12" s="398" t="s">
        <v>339</v>
      </c>
      <c r="B12" s="340">
        <v>0</v>
      </c>
      <c r="C12" s="340">
        <v>0</v>
      </c>
      <c r="D12" s="343">
        <f t="shared" si="0"/>
        <v>0</v>
      </c>
      <c r="E12" s="340">
        <v>8</v>
      </c>
      <c r="F12" s="340">
        <v>17</v>
      </c>
      <c r="G12" s="343">
        <f t="shared" si="1"/>
        <v>25</v>
      </c>
      <c r="H12" s="343">
        <f t="shared" si="2"/>
        <v>8</v>
      </c>
      <c r="I12" s="343">
        <f>SUM(C12,F12)</f>
        <v>17</v>
      </c>
      <c r="J12" s="343">
        <f t="shared" si="3"/>
        <v>25</v>
      </c>
      <c r="K12" s="562" t="s">
        <v>340</v>
      </c>
    </row>
    <row r="13" spans="1:11" ht="25.5" customHeight="1" thickBot="1">
      <c r="A13" s="399" t="s">
        <v>385</v>
      </c>
      <c r="B13" s="342">
        <v>2</v>
      </c>
      <c r="C13" s="342">
        <v>5</v>
      </c>
      <c r="D13" s="344">
        <f t="shared" si="0"/>
        <v>7</v>
      </c>
      <c r="E13" s="342">
        <v>0</v>
      </c>
      <c r="F13" s="342">
        <v>6</v>
      </c>
      <c r="G13" s="344">
        <f t="shared" si="1"/>
        <v>6</v>
      </c>
      <c r="H13" s="344">
        <f>SUM(B13,E13)</f>
        <v>2</v>
      </c>
      <c r="I13" s="344">
        <f t="shared" si="2"/>
        <v>11</v>
      </c>
      <c r="J13" s="344">
        <f t="shared" si="3"/>
        <v>13</v>
      </c>
      <c r="K13" s="561" t="s">
        <v>341</v>
      </c>
    </row>
    <row r="14" spans="1:11" ht="25.5" customHeight="1" thickBot="1">
      <c r="A14" s="398" t="s">
        <v>342</v>
      </c>
      <c r="B14" s="340">
        <v>6</v>
      </c>
      <c r="C14" s="340">
        <v>13</v>
      </c>
      <c r="D14" s="343">
        <f t="shared" si="0"/>
        <v>19</v>
      </c>
      <c r="E14" s="340">
        <v>15</v>
      </c>
      <c r="F14" s="340">
        <v>6</v>
      </c>
      <c r="G14" s="343">
        <f t="shared" si="1"/>
        <v>21</v>
      </c>
      <c r="H14" s="343">
        <f t="shared" si="2"/>
        <v>21</v>
      </c>
      <c r="I14" s="343">
        <f t="shared" si="2"/>
        <v>19</v>
      </c>
      <c r="J14" s="343">
        <f>SUM(H14:I14)</f>
        <v>40</v>
      </c>
      <c r="K14" s="562" t="s">
        <v>343</v>
      </c>
    </row>
    <row r="15" spans="1:11" s="468" customFormat="1" ht="25.5" customHeight="1" thickBot="1">
      <c r="A15" s="399" t="s">
        <v>438</v>
      </c>
      <c r="B15" s="342">
        <v>10</v>
      </c>
      <c r="C15" s="342">
        <v>11</v>
      </c>
      <c r="D15" s="344">
        <f>SUM(B15:C15)</f>
        <v>21</v>
      </c>
      <c r="E15" s="342">
        <v>0</v>
      </c>
      <c r="F15" s="342">
        <v>0</v>
      </c>
      <c r="G15" s="344">
        <f t="shared" si="1"/>
        <v>0</v>
      </c>
      <c r="H15" s="344">
        <f t="shared" ref="H15" si="4">SUM(B15,E15)</f>
        <v>10</v>
      </c>
      <c r="I15" s="344">
        <f t="shared" ref="I15" si="5">SUM(C15,F15)</f>
        <v>11</v>
      </c>
      <c r="J15" s="344">
        <f t="shared" ref="J15" si="6">SUM(H15:I15)</f>
        <v>21</v>
      </c>
      <c r="K15" s="561" t="s">
        <v>439</v>
      </c>
    </row>
    <row r="16" spans="1:11" ht="25.5" customHeight="1" thickBot="1">
      <c r="A16" s="462" t="s">
        <v>344</v>
      </c>
      <c r="B16" s="466">
        <v>0</v>
      </c>
      <c r="C16" s="466">
        <v>0</v>
      </c>
      <c r="D16" s="467">
        <f t="shared" si="0"/>
        <v>0</v>
      </c>
      <c r="E16" s="466">
        <v>0</v>
      </c>
      <c r="F16" s="466">
        <v>0</v>
      </c>
      <c r="G16" s="467">
        <f t="shared" si="1"/>
        <v>0</v>
      </c>
      <c r="H16" s="467">
        <f t="shared" si="2"/>
        <v>0</v>
      </c>
      <c r="I16" s="467">
        <f>SUM(C16,F16)</f>
        <v>0</v>
      </c>
      <c r="J16" s="467">
        <f t="shared" si="3"/>
        <v>0</v>
      </c>
      <c r="K16" s="563" t="s">
        <v>345</v>
      </c>
    </row>
    <row r="17" spans="1:11" ht="25.5" customHeight="1" thickBot="1">
      <c r="A17" s="399" t="s">
        <v>386</v>
      </c>
      <c r="B17" s="339">
        <v>1</v>
      </c>
      <c r="C17" s="339">
        <v>2</v>
      </c>
      <c r="D17" s="344">
        <f t="shared" si="0"/>
        <v>3</v>
      </c>
      <c r="E17" s="339">
        <v>0</v>
      </c>
      <c r="F17" s="339">
        <v>1</v>
      </c>
      <c r="G17" s="344">
        <f t="shared" si="1"/>
        <v>1</v>
      </c>
      <c r="H17" s="344">
        <f t="shared" si="2"/>
        <v>1</v>
      </c>
      <c r="I17" s="344">
        <f t="shared" si="2"/>
        <v>3</v>
      </c>
      <c r="J17" s="344">
        <f t="shared" si="3"/>
        <v>4</v>
      </c>
      <c r="K17" s="561" t="s">
        <v>388</v>
      </c>
    </row>
    <row r="18" spans="1:11" ht="25.5" customHeight="1" thickBot="1">
      <c r="A18" s="462" t="s">
        <v>346</v>
      </c>
      <c r="B18" s="466">
        <v>0</v>
      </c>
      <c r="C18" s="466">
        <v>2</v>
      </c>
      <c r="D18" s="467">
        <f t="shared" si="0"/>
        <v>2</v>
      </c>
      <c r="E18" s="466">
        <v>0</v>
      </c>
      <c r="F18" s="466">
        <v>0</v>
      </c>
      <c r="G18" s="467">
        <f>SUM(E18:F18)</f>
        <v>0</v>
      </c>
      <c r="H18" s="467">
        <f t="shared" si="2"/>
        <v>0</v>
      </c>
      <c r="I18" s="467">
        <f t="shared" si="2"/>
        <v>2</v>
      </c>
      <c r="J18" s="467">
        <f t="shared" si="3"/>
        <v>2</v>
      </c>
      <c r="K18" s="563" t="s">
        <v>387</v>
      </c>
    </row>
    <row r="19" spans="1:11" ht="25.5" customHeight="1">
      <c r="A19" s="458" t="s">
        <v>347</v>
      </c>
      <c r="B19" s="460">
        <v>0</v>
      </c>
      <c r="C19" s="460">
        <v>0</v>
      </c>
      <c r="D19" s="433">
        <f t="shared" si="0"/>
        <v>0</v>
      </c>
      <c r="E19" s="460">
        <v>0</v>
      </c>
      <c r="F19" s="460">
        <v>1</v>
      </c>
      <c r="G19" s="433">
        <f t="shared" si="1"/>
        <v>1</v>
      </c>
      <c r="H19" s="433">
        <f t="shared" si="2"/>
        <v>0</v>
      </c>
      <c r="I19" s="433">
        <f t="shared" si="2"/>
        <v>1</v>
      </c>
      <c r="J19" s="433">
        <f t="shared" si="3"/>
        <v>1</v>
      </c>
      <c r="K19" s="564" t="s">
        <v>384</v>
      </c>
    </row>
    <row r="20" spans="1:11" ht="24" customHeight="1">
      <c r="A20" s="463" t="s">
        <v>2</v>
      </c>
      <c r="B20" s="464">
        <f>SUM(B10:B19)</f>
        <v>19</v>
      </c>
      <c r="C20" s="464">
        <f t="shared" ref="C20:G20" si="7">SUM(C10:C19)</f>
        <v>34</v>
      </c>
      <c r="D20" s="464">
        <f>SUM(D10:D19)</f>
        <v>53</v>
      </c>
      <c r="E20" s="464">
        <f t="shared" si="7"/>
        <v>30</v>
      </c>
      <c r="F20" s="464">
        <f>SUM(F10:F19)</f>
        <v>39</v>
      </c>
      <c r="G20" s="464">
        <f t="shared" si="7"/>
        <v>69</v>
      </c>
      <c r="H20" s="464">
        <f>SUM(H10:H19)</f>
        <v>49</v>
      </c>
      <c r="I20" s="464">
        <f>SUM(I10:I19)</f>
        <v>73</v>
      </c>
      <c r="J20" s="464">
        <f>SUM(J10:J19)</f>
        <v>122</v>
      </c>
      <c r="K20" s="465" t="s">
        <v>5</v>
      </c>
    </row>
  </sheetData>
  <mergeCells count="12">
    <mergeCell ref="A1:K1"/>
    <mergeCell ref="A2:K2"/>
    <mergeCell ref="A3:K3"/>
    <mergeCell ref="A4:K4"/>
    <mergeCell ref="A6:A9"/>
    <mergeCell ref="K6:K9"/>
    <mergeCell ref="B7:D7"/>
    <mergeCell ref="E7:G7"/>
    <mergeCell ref="H7:J7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Normal="100" zoomScaleSheetLayoutView="100" workbookViewId="0">
      <selection activeCell="D14" sqref="D14:F14"/>
    </sheetView>
  </sheetViews>
  <sheetFormatPr defaultColWidth="8.85546875" defaultRowHeight="12.75"/>
  <cols>
    <col min="1" max="1" width="17.7109375" style="37" customWidth="1"/>
    <col min="2" max="5" width="14.7109375" style="37" customWidth="1"/>
    <col min="6" max="6" width="17.7109375" style="37" customWidth="1"/>
    <col min="7" max="9" width="11.5703125" style="37" customWidth="1"/>
    <col min="10" max="10" width="8.42578125" style="37" bestFit="1" customWidth="1"/>
    <col min="11" max="16384" width="8.85546875" style="37"/>
  </cols>
  <sheetData>
    <row r="1" spans="1:9" ht="20.25" customHeight="1">
      <c r="A1" s="605" t="s">
        <v>364</v>
      </c>
      <c r="B1" s="605"/>
      <c r="C1" s="605"/>
      <c r="D1" s="605"/>
      <c r="E1" s="605"/>
      <c r="F1" s="605"/>
      <c r="G1" s="149"/>
      <c r="H1" s="149"/>
      <c r="I1" s="149"/>
    </row>
    <row r="2" spans="1:9" ht="18">
      <c r="A2" s="606" t="s">
        <v>436</v>
      </c>
      <c r="B2" s="606"/>
      <c r="C2" s="606"/>
      <c r="D2" s="606"/>
      <c r="E2" s="606"/>
      <c r="F2" s="606"/>
      <c r="G2" s="150"/>
      <c r="H2" s="150"/>
      <c r="I2" s="150"/>
    </row>
    <row r="3" spans="1:9" ht="37.5" customHeight="1">
      <c r="A3" s="607" t="s">
        <v>365</v>
      </c>
      <c r="B3" s="607"/>
      <c r="C3" s="607"/>
      <c r="D3" s="607"/>
      <c r="E3" s="607"/>
      <c r="F3" s="607"/>
      <c r="G3" s="151"/>
      <c r="H3" s="151"/>
      <c r="I3" s="151"/>
    </row>
    <row r="4" spans="1:9" ht="15.75">
      <c r="A4" s="608" t="s">
        <v>436</v>
      </c>
      <c r="B4" s="608"/>
      <c r="C4" s="608"/>
      <c r="D4" s="608"/>
      <c r="E4" s="608"/>
      <c r="F4" s="608"/>
      <c r="G4" s="152"/>
      <c r="H4" s="152"/>
      <c r="I4" s="152"/>
    </row>
    <row r="5" spans="1:9" s="8" customFormat="1" ht="15.75">
      <c r="A5" s="153" t="s">
        <v>430</v>
      </c>
      <c r="B5" s="153"/>
      <c r="C5" s="153"/>
      <c r="D5" s="97"/>
      <c r="E5" s="97"/>
      <c r="F5" s="99" t="s">
        <v>429</v>
      </c>
      <c r="G5" s="20"/>
    </row>
    <row r="6" spans="1:9" s="8" customFormat="1" ht="47.25">
      <c r="A6" s="611" t="s">
        <v>0</v>
      </c>
      <c r="B6" s="296" t="s">
        <v>243</v>
      </c>
      <c r="C6" s="297" t="s">
        <v>245</v>
      </c>
      <c r="D6" s="297" t="s">
        <v>255</v>
      </c>
      <c r="E6" s="308" t="s">
        <v>2</v>
      </c>
      <c r="F6" s="613" t="s">
        <v>16</v>
      </c>
    </row>
    <row r="7" spans="1:9" s="60" customFormat="1" ht="51">
      <c r="A7" s="612"/>
      <c r="B7" s="348" t="s">
        <v>244</v>
      </c>
      <c r="C7" s="349" t="s">
        <v>246</v>
      </c>
      <c r="D7" s="349" t="s">
        <v>256</v>
      </c>
      <c r="E7" s="350" t="s">
        <v>5</v>
      </c>
      <c r="F7" s="614"/>
    </row>
    <row r="8" spans="1:9" ht="33.75" customHeight="1" thickBot="1">
      <c r="A8" s="479">
        <v>2015</v>
      </c>
      <c r="B8" s="480">
        <v>337</v>
      </c>
      <c r="C8" s="480">
        <v>273</v>
      </c>
      <c r="D8" s="480" t="s">
        <v>254</v>
      </c>
      <c r="E8" s="481">
        <v>7611</v>
      </c>
      <c r="F8" s="482">
        <v>2015</v>
      </c>
    </row>
    <row r="9" spans="1:9" ht="33.75" customHeight="1" thickBot="1">
      <c r="A9" s="263">
        <v>2016</v>
      </c>
      <c r="B9" s="264">
        <v>56</v>
      </c>
      <c r="C9" s="264">
        <v>225</v>
      </c>
      <c r="D9" s="264" t="s">
        <v>253</v>
      </c>
      <c r="E9" s="265">
        <v>5860</v>
      </c>
      <c r="F9" s="266">
        <v>2016</v>
      </c>
    </row>
    <row r="10" spans="1:9" ht="33.75" customHeight="1" thickBot="1">
      <c r="A10" s="483">
        <v>2017</v>
      </c>
      <c r="B10" s="484">
        <v>71</v>
      </c>
      <c r="C10" s="484">
        <v>184</v>
      </c>
      <c r="D10" s="484">
        <v>6008</v>
      </c>
      <c r="E10" s="485">
        <f>SUM(B10:D10)</f>
        <v>6263</v>
      </c>
      <c r="F10" s="486">
        <v>2017</v>
      </c>
    </row>
    <row r="11" spans="1:9" ht="33.75" customHeight="1" thickBot="1">
      <c r="A11" s="316">
        <v>2018</v>
      </c>
      <c r="B11" s="317">
        <v>115</v>
      </c>
      <c r="C11" s="317">
        <v>406</v>
      </c>
      <c r="D11" s="317">
        <v>7417</v>
      </c>
      <c r="E11" s="318">
        <f>SUM(B11:D11)</f>
        <v>7938</v>
      </c>
      <c r="F11" s="319">
        <v>2018</v>
      </c>
    </row>
    <row r="12" spans="1:9" ht="33.75" customHeight="1">
      <c r="A12" s="483">
        <v>2019</v>
      </c>
      <c r="B12" s="484">
        <v>149</v>
      </c>
      <c r="C12" s="484">
        <v>427</v>
      </c>
      <c r="D12" s="484">
        <v>8521</v>
      </c>
      <c r="E12" s="485">
        <f>SUM(B12:D12)</f>
        <v>9097</v>
      </c>
      <c r="F12" s="486">
        <v>2019</v>
      </c>
    </row>
    <row r="13" spans="1:9" ht="45" customHeight="1">
      <c r="A13" s="615" t="s">
        <v>409</v>
      </c>
      <c r="B13" s="615"/>
      <c r="C13" s="615"/>
      <c r="D13" s="616" t="s">
        <v>257</v>
      </c>
      <c r="E13" s="616"/>
      <c r="F13" s="616"/>
    </row>
    <row r="14" spans="1:9" ht="27.75" customHeight="1">
      <c r="A14" s="609" t="s">
        <v>456</v>
      </c>
      <c r="B14" s="609"/>
      <c r="C14" s="609"/>
      <c r="D14" s="610" t="s">
        <v>457</v>
      </c>
      <c r="E14" s="610"/>
      <c r="F14" s="610"/>
    </row>
    <row r="15" spans="1:9">
      <c r="A15" s="603"/>
      <c r="B15" s="603"/>
      <c r="C15" s="603"/>
      <c r="D15" s="604"/>
      <c r="E15" s="604"/>
      <c r="F15" s="604"/>
    </row>
  </sheetData>
  <mergeCells count="12">
    <mergeCell ref="A15:C15"/>
    <mergeCell ref="D15:F15"/>
    <mergeCell ref="A1:F1"/>
    <mergeCell ref="A2:F2"/>
    <mergeCell ref="A3:F3"/>
    <mergeCell ref="A4:F4"/>
    <mergeCell ref="A14:C14"/>
    <mergeCell ref="D14:F14"/>
    <mergeCell ref="A6:A7"/>
    <mergeCell ref="F6:F7"/>
    <mergeCell ref="A13:C13"/>
    <mergeCell ref="D13:F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"/>
  <sheetViews>
    <sheetView rightToLeft="1" view="pageBreakPreview" zoomScale="98" zoomScaleNormal="100" zoomScaleSheetLayoutView="98" workbookViewId="0">
      <selection activeCell="A17" sqref="A17"/>
    </sheetView>
  </sheetViews>
  <sheetFormatPr defaultColWidth="9.140625" defaultRowHeight="15"/>
  <cols>
    <col min="1" max="1" width="23.28515625" style="4" customWidth="1"/>
    <col min="2" max="10" width="9.28515625" style="4" customWidth="1"/>
    <col min="11" max="11" width="31.28515625" style="4" customWidth="1"/>
    <col min="12" max="16384" width="9.140625" style="3"/>
  </cols>
  <sheetData>
    <row r="1" spans="1:11" ht="18.75" thickBot="1">
      <c r="A1" s="617" t="s">
        <v>297</v>
      </c>
      <c r="B1" s="618"/>
      <c r="C1" s="618"/>
      <c r="D1" s="618"/>
      <c r="E1" s="618"/>
      <c r="F1" s="618"/>
      <c r="G1" s="618"/>
      <c r="H1" s="618"/>
      <c r="I1" s="618"/>
      <c r="J1" s="618"/>
      <c r="K1" s="619"/>
    </row>
    <row r="2" spans="1:11" ht="18.75" thickBot="1">
      <c r="A2" s="634" t="s">
        <v>436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35.25" customHeight="1">
      <c r="A3" s="620" t="s">
        <v>301</v>
      </c>
      <c r="B3" s="621"/>
      <c r="C3" s="621"/>
      <c r="D3" s="621"/>
      <c r="E3" s="621"/>
      <c r="F3" s="621"/>
      <c r="G3" s="621"/>
      <c r="H3" s="621"/>
      <c r="I3" s="621"/>
      <c r="J3" s="621"/>
      <c r="K3" s="622"/>
    </row>
    <row r="4" spans="1:11" ht="15.75">
      <c r="A4" s="623" t="s">
        <v>436</v>
      </c>
      <c r="B4" s="624"/>
      <c r="C4" s="624"/>
      <c r="D4" s="624"/>
      <c r="E4" s="624"/>
      <c r="F4" s="624"/>
      <c r="G4" s="624"/>
      <c r="H4" s="624"/>
      <c r="I4" s="624"/>
      <c r="J4" s="624"/>
      <c r="K4" s="625"/>
    </row>
    <row r="5" spans="1:11" s="8" customFormat="1" ht="16.899999999999999" customHeight="1">
      <c r="A5" s="96" t="s">
        <v>428</v>
      </c>
      <c r="B5" s="97"/>
      <c r="C5" s="97"/>
      <c r="D5" s="97"/>
      <c r="E5" s="97"/>
      <c r="F5" s="97"/>
      <c r="G5" s="97"/>
      <c r="H5" s="97"/>
      <c r="I5" s="97"/>
      <c r="J5" s="98"/>
      <c r="K5" s="99" t="s">
        <v>427</v>
      </c>
    </row>
    <row r="6" spans="1:11" ht="20.100000000000001" customHeight="1" thickBot="1">
      <c r="A6" s="626" t="s">
        <v>240</v>
      </c>
      <c r="B6" s="629" t="s">
        <v>1</v>
      </c>
      <c r="C6" s="629"/>
      <c r="D6" s="629"/>
      <c r="E6" s="629" t="s">
        <v>17</v>
      </c>
      <c r="F6" s="629"/>
      <c r="G6" s="629"/>
      <c r="H6" s="629" t="s">
        <v>2</v>
      </c>
      <c r="I6" s="629"/>
      <c r="J6" s="629"/>
      <c r="K6" s="630" t="s">
        <v>366</v>
      </c>
    </row>
    <row r="7" spans="1:11" ht="20.100000000000001" customHeight="1" thickBot="1">
      <c r="A7" s="627"/>
      <c r="B7" s="633" t="s">
        <v>3</v>
      </c>
      <c r="C7" s="633"/>
      <c r="D7" s="633"/>
      <c r="E7" s="633" t="s">
        <v>4</v>
      </c>
      <c r="F7" s="633"/>
      <c r="G7" s="633"/>
      <c r="H7" s="633" t="s">
        <v>5</v>
      </c>
      <c r="I7" s="633"/>
      <c r="J7" s="633"/>
      <c r="K7" s="631"/>
    </row>
    <row r="8" spans="1:11" thickBot="1">
      <c r="A8" s="627"/>
      <c r="B8" s="62" t="s">
        <v>6</v>
      </c>
      <c r="C8" s="62" t="s">
        <v>7</v>
      </c>
      <c r="D8" s="62" t="s">
        <v>2</v>
      </c>
      <c r="E8" s="62" t="s">
        <v>6</v>
      </c>
      <c r="F8" s="62" t="s">
        <v>7</v>
      </c>
      <c r="G8" s="62" t="s">
        <v>2</v>
      </c>
      <c r="H8" s="62" t="s">
        <v>6</v>
      </c>
      <c r="I8" s="62" t="s">
        <v>7</v>
      </c>
      <c r="J8" s="62" t="s">
        <v>2</v>
      </c>
      <c r="K8" s="631"/>
    </row>
    <row r="9" spans="1:11" ht="14.25">
      <c r="A9" s="628"/>
      <c r="B9" s="95" t="s">
        <v>14</v>
      </c>
      <c r="C9" s="95" t="s">
        <v>15</v>
      </c>
      <c r="D9" s="95" t="s">
        <v>5</v>
      </c>
      <c r="E9" s="95" t="s">
        <v>14</v>
      </c>
      <c r="F9" s="95" t="s">
        <v>15</v>
      </c>
      <c r="G9" s="95" t="s">
        <v>5</v>
      </c>
      <c r="H9" s="95" t="s">
        <v>14</v>
      </c>
      <c r="I9" s="95" t="s">
        <v>15</v>
      </c>
      <c r="J9" s="95" t="s">
        <v>5</v>
      </c>
      <c r="K9" s="632"/>
    </row>
    <row r="10" spans="1:11" s="58" customFormat="1" ht="29.25" customHeight="1" thickBot="1">
      <c r="A10" s="487">
        <v>2015</v>
      </c>
      <c r="B10" s="75">
        <v>221</v>
      </c>
      <c r="C10" s="75">
        <v>191</v>
      </c>
      <c r="D10" s="76">
        <f t="shared" ref="D10" si="0">B10+C10</f>
        <v>412</v>
      </c>
      <c r="E10" s="75">
        <v>158</v>
      </c>
      <c r="F10" s="75">
        <v>184</v>
      </c>
      <c r="G10" s="76">
        <f t="shared" ref="G10" si="1">E10+F10</f>
        <v>342</v>
      </c>
      <c r="H10" s="76">
        <f t="shared" ref="H10" si="2">B10+E10</f>
        <v>379</v>
      </c>
      <c r="I10" s="76">
        <f t="shared" ref="I10" si="3">C10+F10</f>
        <v>375</v>
      </c>
      <c r="J10" s="76">
        <f>H10+I10</f>
        <v>754</v>
      </c>
      <c r="K10" s="488">
        <v>2015</v>
      </c>
    </row>
    <row r="11" spans="1:11" s="58" customFormat="1" ht="29.25" customHeight="1" thickBot="1">
      <c r="A11" s="26">
        <v>2016</v>
      </c>
      <c r="B11" s="77">
        <v>237</v>
      </c>
      <c r="C11" s="77">
        <v>228</v>
      </c>
      <c r="D11" s="146">
        <f>SUM(B11:C11)</f>
        <v>465</v>
      </c>
      <c r="E11" s="77">
        <v>149</v>
      </c>
      <c r="F11" s="77">
        <v>177</v>
      </c>
      <c r="G11" s="146">
        <f>SUM(E11:F11)</f>
        <v>326</v>
      </c>
      <c r="H11" s="146">
        <f t="shared" ref="H11:I14" si="4">SUM(B11,E11)</f>
        <v>386</v>
      </c>
      <c r="I11" s="146">
        <f t="shared" si="4"/>
        <v>405</v>
      </c>
      <c r="J11" s="146">
        <f>SUM(H11:I11)</f>
        <v>791</v>
      </c>
      <c r="K11" s="61">
        <v>2016</v>
      </c>
    </row>
    <row r="12" spans="1:11" s="58" customFormat="1" ht="29.25" customHeight="1" thickBot="1">
      <c r="A12" s="267">
        <v>2017</v>
      </c>
      <c r="B12" s="268">
        <v>301</v>
      </c>
      <c r="C12" s="268">
        <v>277</v>
      </c>
      <c r="D12" s="269">
        <f>SUM(B12:C12)</f>
        <v>578</v>
      </c>
      <c r="E12" s="268">
        <v>228</v>
      </c>
      <c r="F12" s="268">
        <v>264</v>
      </c>
      <c r="G12" s="269">
        <f>SUM(E12:F12)</f>
        <v>492</v>
      </c>
      <c r="H12" s="269">
        <f t="shared" si="4"/>
        <v>529</v>
      </c>
      <c r="I12" s="269">
        <f t="shared" si="4"/>
        <v>541</v>
      </c>
      <c r="J12" s="269">
        <f>SUM(D12,G12)</f>
        <v>1070</v>
      </c>
      <c r="K12" s="270">
        <v>2017</v>
      </c>
    </row>
    <row r="13" spans="1:11" ht="29.25" customHeight="1" thickBot="1">
      <c r="A13" s="320">
        <v>2018</v>
      </c>
      <c r="B13" s="321">
        <v>304</v>
      </c>
      <c r="C13" s="321">
        <v>282</v>
      </c>
      <c r="D13" s="322">
        <f>SUM(B13:C13)</f>
        <v>586</v>
      </c>
      <c r="E13" s="321">
        <v>218</v>
      </c>
      <c r="F13" s="321">
        <v>242</v>
      </c>
      <c r="G13" s="322">
        <f>SUM(E13:F13)</f>
        <v>460</v>
      </c>
      <c r="H13" s="322">
        <f t="shared" si="4"/>
        <v>522</v>
      </c>
      <c r="I13" s="322">
        <f t="shared" si="4"/>
        <v>524</v>
      </c>
      <c r="J13" s="322">
        <f>SUM(D13,G13)</f>
        <v>1046</v>
      </c>
      <c r="K13" s="478">
        <v>2018</v>
      </c>
    </row>
    <row r="14" spans="1:11" s="58" customFormat="1" ht="29.25" customHeight="1">
      <c r="A14" s="267">
        <v>2019</v>
      </c>
      <c r="B14" s="268">
        <v>334</v>
      </c>
      <c r="C14" s="268">
        <v>310</v>
      </c>
      <c r="D14" s="269">
        <f>SUM(B14:C14)</f>
        <v>644</v>
      </c>
      <c r="E14" s="268">
        <v>263</v>
      </c>
      <c r="F14" s="268">
        <v>293</v>
      </c>
      <c r="G14" s="269">
        <f>SUM(E14:F14)</f>
        <v>556</v>
      </c>
      <c r="H14" s="269">
        <f t="shared" si="4"/>
        <v>597</v>
      </c>
      <c r="I14" s="269">
        <f t="shared" si="4"/>
        <v>603</v>
      </c>
      <c r="J14" s="269">
        <f>SUM(D14,G14)</f>
        <v>1200</v>
      </c>
      <c r="K14" s="270">
        <v>2019</v>
      </c>
    </row>
    <row r="15" spans="1:11" ht="60.75" thickBot="1">
      <c r="B15" s="351" t="s">
        <v>350</v>
      </c>
      <c r="C15" s="351" t="s">
        <v>351</v>
      </c>
    </row>
    <row r="16" spans="1:11" ht="16.5" thickBot="1">
      <c r="A16" s="26">
        <v>2015</v>
      </c>
      <c r="B16" s="352">
        <f>D10</f>
        <v>412</v>
      </c>
      <c r="C16" s="352">
        <f t="shared" ref="C16:C19" si="5">G10</f>
        <v>342</v>
      </c>
      <c r="D16" s="352">
        <f>SUM(B16:C16)</f>
        <v>754</v>
      </c>
    </row>
    <row r="17" spans="1:4" ht="16.5" thickBot="1">
      <c r="A17" s="323">
        <v>2016</v>
      </c>
      <c r="B17" s="352">
        <f t="shared" ref="B17:B18" si="6">D11</f>
        <v>465</v>
      </c>
      <c r="C17" s="352">
        <f t="shared" si="5"/>
        <v>326</v>
      </c>
      <c r="D17" s="352">
        <f t="shared" ref="D17:D20" si="7">SUM(B17:C17)</f>
        <v>791</v>
      </c>
    </row>
    <row r="18" spans="1:4" ht="16.5" thickBot="1">
      <c r="A18" s="320">
        <v>2017</v>
      </c>
      <c r="B18" s="352">
        <f t="shared" si="6"/>
        <v>578</v>
      </c>
      <c r="C18" s="352">
        <f t="shared" si="5"/>
        <v>492</v>
      </c>
      <c r="D18" s="352">
        <f t="shared" si="7"/>
        <v>1070</v>
      </c>
    </row>
    <row r="19" spans="1:4" ht="16.5" thickBot="1">
      <c r="A19" s="267">
        <v>2018</v>
      </c>
      <c r="B19" s="352">
        <f>D13</f>
        <v>586</v>
      </c>
      <c r="C19" s="352">
        <f t="shared" si="5"/>
        <v>460</v>
      </c>
      <c r="D19" s="352">
        <f t="shared" si="7"/>
        <v>1046</v>
      </c>
    </row>
    <row r="20" spans="1:4" ht="15.75">
      <c r="A20" s="267">
        <v>2019</v>
      </c>
      <c r="B20" s="352">
        <f>D14</f>
        <v>644</v>
      </c>
      <c r="C20" s="352">
        <f>G14</f>
        <v>556</v>
      </c>
      <c r="D20" s="352">
        <f t="shared" si="7"/>
        <v>1200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1"/>
  <sheetViews>
    <sheetView rightToLeft="1" view="pageBreakPreview" zoomScaleNormal="100" zoomScaleSheetLayoutView="100" workbookViewId="0">
      <selection activeCell="I31" sqref="I31"/>
    </sheetView>
  </sheetViews>
  <sheetFormatPr defaultColWidth="9.140625" defaultRowHeight="15"/>
  <cols>
    <col min="1" max="1" width="12.140625" style="5" customWidth="1"/>
    <col min="2" max="2" width="7.7109375" style="6" customWidth="1"/>
    <col min="3" max="3" width="7.140625" style="5" customWidth="1"/>
    <col min="4" max="4" width="7.42578125" style="5" customWidth="1"/>
    <col min="5" max="5" width="7.7109375" style="21" customWidth="1"/>
    <col min="6" max="7" width="7.7109375" style="5" customWidth="1"/>
    <col min="8" max="8" width="7.7109375" style="21" customWidth="1"/>
    <col min="9" max="10" width="7.7109375" style="5" customWidth="1"/>
    <col min="11" max="11" width="8.42578125" style="22" customWidth="1"/>
    <col min="12" max="13" width="7.7109375" style="5" customWidth="1"/>
    <col min="14" max="17" width="8.42578125" style="22" customWidth="1"/>
    <col min="18" max="18" width="10.7109375" style="5" customWidth="1"/>
    <col min="19" max="19" width="21.85546875" style="1" customWidth="1"/>
    <col min="20" max="16384" width="9.140625" style="1"/>
  </cols>
  <sheetData>
    <row r="1" spans="1:19" ht="18">
      <c r="A1" s="647" t="s">
        <v>298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</row>
    <row r="2" spans="1:19" ht="18">
      <c r="A2" s="663" t="s">
        <v>436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ht="33.75" customHeight="1">
      <c r="A3" s="648" t="s">
        <v>299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</row>
    <row r="4" spans="1:19" ht="15.75">
      <c r="A4" s="649" t="s">
        <v>436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</row>
    <row r="5" spans="1:19" s="8" customFormat="1" ht="16.899999999999999" customHeight="1">
      <c r="A5" s="100" t="s">
        <v>425</v>
      </c>
      <c r="B5" s="101"/>
      <c r="C5" s="101"/>
      <c r="D5" s="101"/>
      <c r="E5" s="102"/>
      <c r="F5" s="101"/>
      <c r="G5" s="101"/>
      <c r="H5" s="102"/>
      <c r="I5" s="101"/>
      <c r="J5" s="101"/>
      <c r="K5" s="102"/>
      <c r="L5" s="101"/>
      <c r="M5" s="101"/>
      <c r="N5" s="102"/>
      <c r="O5" s="102"/>
      <c r="P5" s="102"/>
      <c r="Q5" s="102"/>
      <c r="R5" s="103"/>
      <c r="S5" s="82" t="s">
        <v>426</v>
      </c>
    </row>
    <row r="6" spans="1:19" ht="41.25" customHeight="1" thickBot="1">
      <c r="A6" s="650" t="s">
        <v>284</v>
      </c>
      <c r="B6" s="651"/>
      <c r="C6" s="656" t="s">
        <v>393</v>
      </c>
      <c r="D6" s="656"/>
      <c r="E6" s="656"/>
      <c r="F6" s="656" t="s">
        <v>394</v>
      </c>
      <c r="G6" s="656"/>
      <c r="H6" s="656"/>
      <c r="I6" s="656" t="s">
        <v>395</v>
      </c>
      <c r="J6" s="656"/>
      <c r="K6" s="656"/>
      <c r="L6" s="656" t="s">
        <v>396</v>
      </c>
      <c r="M6" s="656"/>
      <c r="N6" s="656"/>
      <c r="O6" s="664" t="s">
        <v>24</v>
      </c>
      <c r="P6" s="665"/>
      <c r="Q6" s="666"/>
      <c r="R6" s="657" t="s">
        <v>54</v>
      </c>
      <c r="S6" s="658"/>
    </row>
    <row r="7" spans="1:19" thickBot="1">
      <c r="A7" s="652" t="s">
        <v>9</v>
      </c>
      <c r="B7" s="653"/>
      <c r="C7" s="346" t="s">
        <v>6</v>
      </c>
      <c r="D7" s="346" t="s">
        <v>7</v>
      </c>
      <c r="E7" s="346" t="s">
        <v>2</v>
      </c>
      <c r="F7" s="346" t="s">
        <v>6</v>
      </c>
      <c r="G7" s="346" t="s">
        <v>7</v>
      </c>
      <c r="H7" s="346" t="s">
        <v>2</v>
      </c>
      <c r="I7" s="346" t="s">
        <v>6</v>
      </c>
      <c r="J7" s="346" t="s">
        <v>7</v>
      </c>
      <c r="K7" s="346" t="s">
        <v>2</v>
      </c>
      <c r="L7" s="346" t="s">
        <v>6</v>
      </c>
      <c r="M7" s="346" t="s">
        <v>7</v>
      </c>
      <c r="N7" s="346" t="s">
        <v>2</v>
      </c>
      <c r="O7" s="346" t="s">
        <v>6</v>
      </c>
      <c r="P7" s="346" t="s">
        <v>7</v>
      </c>
      <c r="Q7" s="346" t="s">
        <v>2</v>
      </c>
      <c r="R7" s="659" t="s">
        <v>12</v>
      </c>
      <c r="S7" s="660"/>
    </row>
    <row r="8" spans="1:19" ht="15.75" customHeight="1">
      <c r="A8" s="654"/>
      <c r="B8" s="655"/>
      <c r="C8" s="400" t="s">
        <v>14</v>
      </c>
      <c r="D8" s="400" t="s">
        <v>15</v>
      </c>
      <c r="E8" s="400" t="s">
        <v>5</v>
      </c>
      <c r="F8" s="400" t="s">
        <v>14</v>
      </c>
      <c r="G8" s="400" t="s">
        <v>15</v>
      </c>
      <c r="H8" s="400" t="s">
        <v>5</v>
      </c>
      <c r="I8" s="400" t="s">
        <v>14</v>
      </c>
      <c r="J8" s="400" t="s">
        <v>15</v>
      </c>
      <c r="K8" s="400" t="s">
        <v>5</v>
      </c>
      <c r="L8" s="400" t="s">
        <v>14</v>
      </c>
      <c r="M8" s="400" t="s">
        <v>15</v>
      </c>
      <c r="N8" s="400" t="s">
        <v>5</v>
      </c>
      <c r="O8" s="400" t="s">
        <v>14</v>
      </c>
      <c r="P8" s="400" t="s">
        <v>15</v>
      </c>
      <c r="Q8" s="400" t="s">
        <v>5</v>
      </c>
      <c r="R8" s="661"/>
      <c r="S8" s="662"/>
    </row>
    <row r="9" spans="1:19" s="57" customFormat="1" ht="21" customHeight="1" thickBot="1">
      <c r="A9" s="645">
        <v>2015</v>
      </c>
      <c r="B9" s="554" t="s">
        <v>10</v>
      </c>
      <c r="C9" s="489">
        <v>36</v>
      </c>
      <c r="D9" s="489">
        <v>285</v>
      </c>
      <c r="E9" s="490">
        <f t="shared" ref="E9:E11" si="0">C9+D9</f>
        <v>321</v>
      </c>
      <c r="F9" s="489">
        <v>93</v>
      </c>
      <c r="G9" s="489">
        <v>693</v>
      </c>
      <c r="H9" s="490">
        <f t="shared" ref="H9:H11" si="1">F9+G9</f>
        <v>786</v>
      </c>
      <c r="I9" s="489">
        <v>15</v>
      </c>
      <c r="J9" s="489">
        <v>59</v>
      </c>
      <c r="K9" s="490">
        <f t="shared" ref="K9:K11" si="2">I9+J9</f>
        <v>74</v>
      </c>
      <c r="L9" s="489">
        <v>0</v>
      </c>
      <c r="M9" s="489">
        <v>1</v>
      </c>
      <c r="N9" s="490">
        <f t="shared" ref="N9:N11" si="3">L9+M9</f>
        <v>1</v>
      </c>
      <c r="O9" s="490">
        <f t="shared" ref="O9:O10" si="4">SUM(C9,F9,I9,L9)</f>
        <v>144</v>
      </c>
      <c r="P9" s="490">
        <f t="shared" ref="P9:P11" si="5">SUM(D9,G9,J9,M9)</f>
        <v>1038</v>
      </c>
      <c r="Q9" s="490">
        <f>O9+P9</f>
        <v>1182</v>
      </c>
      <c r="R9" s="491" t="s">
        <v>41</v>
      </c>
      <c r="S9" s="646">
        <v>2015</v>
      </c>
    </row>
    <row r="10" spans="1:19" s="57" customFormat="1" ht="21" customHeight="1" thickBot="1">
      <c r="A10" s="637"/>
      <c r="B10" s="555" t="s">
        <v>11</v>
      </c>
      <c r="C10" s="65">
        <v>28</v>
      </c>
      <c r="D10" s="65">
        <v>165</v>
      </c>
      <c r="E10" s="66">
        <f t="shared" si="0"/>
        <v>193</v>
      </c>
      <c r="F10" s="65">
        <v>65</v>
      </c>
      <c r="G10" s="65">
        <v>377</v>
      </c>
      <c r="H10" s="66">
        <f t="shared" si="1"/>
        <v>442</v>
      </c>
      <c r="I10" s="65">
        <v>8</v>
      </c>
      <c r="J10" s="65">
        <v>43</v>
      </c>
      <c r="K10" s="66">
        <f t="shared" si="2"/>
        <v>51</v>
      </c>
      <c r="L10" s="65">
        <v>1</v>
      </c>
      <c r="M10" s="65">
        <v>0</v>
      </c>
      <c r="N10" s="66">
        <f t="shared" si="3"/>
        <v>1</v>
      </c>
      <c r="O10" s="66">
        <f t="shared" si="4"/>
        <v>102</v>
      </c>
      <c r="P10" s="66">
        <f t="shared" si="5"/>
        <v>585</v>
      </c>
      <c r="Q10" s="66">
        <f t="shared" ref="Q10" si="6">O10+P10</f>
        <v>687</v>
      </c>
      <c r="R10" s="202" t="s">
        <v>42</v>
      </c>
      <c r="S10" s="639"/>
    </row>
    <row r="11" spans="1:19" s="57" customFormat="1" ht="21" customHeight="1" thickBot="1">
      <c r="A11" s="637"/>
      <c r="B11" s="271" t="s">
        <v>2</v>
      </c>
      <c r="C11" s="272">
        <f>SUM(C9:C10)</f>
        <v>64</v>
      </c>
      <c r="D11" s="272">
        <f t="shared" ref="D11" si="7">SUM(D9:D10)</f>
        <v>450</v>
      </c>
      <c r="E11" s="272">
        <f t="shared" si="0"/>
        <v>514</v>
      </c>
      <c r="F11" s="272">
        <f t="shared" ref="F11:G11" si="8">SUM(F9:F10)</f>
        <v>158</v>
      </c>
      <c r="G11" s="272">
        <f t="shared" si="8"/>
        <v>1070</v>
      </c>
      <c r="H11" s="272">
        <f t="shared" si="1"/>
        <v>1228</v>
      </c>
      <c r="I11" s="272">
        <f t="shared" ref="I11:J11" si="9">SUM(I9:I10)</f>
        <v>23</v>
      </c>
      <c r="J11" s="272">
        <f t="shared" si="9"/>
        <v>102</v>
      </c>
      <c r="K11" s="272">
        <f t="shared" si="2"/>
        <v>125</v>
      </c>
      <c r="L11" s="272">
        <f t="shared" ref="L11:M11" si="10">SUM(L9:L10)</f>
        <v>1</v>
      </c>
      <c r="M11" s="272">
        <f t="shared" si="10"/>
        <v>1</v>
      </c>
      <c r="N11" s="272">
        <f t="shared" si="3"/>
        <v>2</v>
      </c>
      <c r="O11" s="272">
        <f t="shared" ref="O11:O17" si="11">SUM(C11,F11,I11,L11)</f>
        <v>246</v>
      </c>
      <c r="P11" s="272">
        <f t="shared" si="5"/>
        <v>1623</v>
      </c>
      <c r="Q11" s="272">
        <f>O11+P11</f>
        <v>1869</v>
      </c>
      <c r="R11" s="552" t="s">
        <v>5</v>
      </c>
      <c r="S11" s="639"/>
    </row>
    <row r="12" spans="1:19" s="57" customFormat="1" ht="21" customHeight="1" thickBot="1">
      <c r="A12" s="641">
        <v>2016</v>
      </c>
      <c r="B12" s="556" t="s">
        <v>10</v>
      </c>
      <c r="C12" s="235">
        <v>17</v>
      </c>
      <c r="D12" s="235">
        <v>290</v>
      </c>
      <c r="E12" s="209">
        <f>SUM(C12:D12)</f>
        <v>307</v>
      </c>
      <c r="F12" s="235">
        <v>105</v>
      </c>
      <c r="G12" s="235">
        <v>499</v>
      </c>
      <c r="H12" s="209">
        <f>SUM(F12:G12)</f>
        <v>604</v>
      </c>
      <c r="I12" s="235">
        <v>17</v>
      </c>
      <c r="J12" s="235">
        <v>71</v>
      </c>
      <c r="K12" s="209">
        <f>SUM(I12:J12)</f>
        <v>88</v>
      </c>
      <c r="L12" s="235">
        <v>0</v>
      </c>
      <c r="M12" s="235">
        <v>3</v>
      </c>
      <c r="N12" s="209">
        <f>SUM(L12:M12)</f>
        <v>3</v>
      </c>
      <c r="O12" s="209">
        <f t="shared" si="11"/>
        <v>139</v>
      </c>
      <c r="P12" s="209">
        <f t="shared" ref="P12:P17" si="12">SUM(D12,G12,J12,M12)</f>
        <v>863</v>
      </c>
      <c r="Q12" s="209">
        <f>SUM(O12:P12)</f>
        <v>1002</v>
      </c>
      <c r="R12" s="288" t="s">
        <v>41</v>
      </c>
      <c r="S12" s="643">
        <v>2016</v>
      </c>
    </row>
    <row r="13" spans="1:19" s="57" customFormat="1" ht="21" customHeight="1" thickBot="1">
      <c r="A13" s="641"/>
      <c r="B13" s="557" t="s">
        <v>11</v>
      </c>
      <c r="C13" s="73">
        <v>25</v>
      </c>
      <c r="D13" s="73">
        <v>213</v>
      </c>
      <c r="E13" s="55">
        <f t="shared" ref="E13:E14" si="13">SUM(C13:D13)</f>
        <v>238</v>
      </c>
      <c r="F13" s="73">
        <v>49</v>
      </c>
      <c r="G13" s="73">
        <v>299</v>
      </c>
      <c r="H13" s="55">
        <f t="shared" ref="H13" si="14">SUM(F13:G13)</f>
        <v>348</v>
      </c>
      <c r="I13" s="73">
        <v>13</v>
      </c>
      <c r="J13" s="73">
        <v>42</v>
      </c>
      <c r="K13" s="55">
        <f t="shared" ref="K13:K14" si="15">SUM(I13:J13)</f>
        <v>55</v>
      </c>
      <c r="L13" s="73">
        <v>0</v>
      </c>
      <c r="M13" s="73">
        <v>4</v>
      </c>
      <c r="N13" s="55">
        <f t="shared" ref="N13:N14" si="16">SUM(L13:M13)</f>
        <v>4</v>
      </c>
      <c r="O13" s="55">
        <f t="shared" si="11"/>
        <v>87</v>
      </c>
      <c r="P13" s="55">
        <f t="shared" si="12"/>
        <v>558</v>
      </c>
      <c r="Q13" s="55">
        <f t="shared" ref="Q13:Q14" si="17">SUM(O13:P13)</f>
        <v>645</v>
      </c>
      <c r="R13" s="203" t="s">
        <v>42</v>
      </c>
      <c r="S13" s="643"/>
    </row>
    <row r="14" spans="1:19" s="57" customFormat="1" ht="21" customHeight="1" thickBot="1">
      <c r="A14" s="641"/>
      <c r="B14" s="248" t="s">
        <v>8</v>
      </c>
      <c r="C14" s="290">
        <f>SUM(C12:C13)</f>
        <v>42</v>
      </c>
      <c r="D14" s="290">
        <f>SUM(D12:D13)</f>
        <v>503</v>
      </c>
      <c r="E14" s="290">
        <f t="shared" si="13"/>
        <v>545</v>
      </c>
      <c r="F14" s="290">
        <f>SUM(F12:F13)</f>
        <v>154</v>
      </c>
      <c r="G14" s="290">
        <f>SUM(G12:G13)</f>
        <v>798</v>
      </c>
      <c r="H14" s="290">
        <f>SUM(F14:G14)</f>
        <v>952</v>
      </c>
      <c r="I14" s="290">
        <f>SUM(I12:I13)</f>
        <v>30</v>
      </c>
      <c r="J14" s="290">
        <f>SUM(J12:J13)</f>
        <v>113</v>
      </c>
      <c r="K14" s="290">
        <f t="shared" si="15"/>
        <v>143</v>
      </c>
      <c r="L14" s="290">
        <f>SUM(L12:L13)</f>
        <v>0</v>
      </c>
      <c r="M14" s="290">
        <f>SUM(M12:M13)</f>
        <v>7</v>
      </c>
      <c r="N14" s="290">
        <f t="shared" si="16"/>
        <v>7</v>
      </c>
      <c r="O14" s="290">
        <f t="shared" si="11"/>
        <v>226</v>
      </c>
      <c r="P14" s="290">
        <f t="shared" si="12"/>
        <v>1421</v>
      </c>
      <c r="Q14" s="290">
        <f t="shared" si="17"/>
        <v>1647</v>
      </c>
      <c r="R14" s="553" t="s">
        <v>5</v>
      </c>
      <c r="S14" s="643"/>
    </row>
    <row r="15" spans="1:19" s="57" customFormat="1" ht="21" customHeight="1" thickBot="1">
      <c r="A15" s="637">
        <v>2017</v>
      </c>
      <c r="B15" s="558" t="s">
        <v>10</v>
      </c>
      <c r="C15" s="234">
        <v>24</v>
      </c>
      <c r="D15" s="234">
        <v>270</v>
      </c>
      <c r="E15" s="88">
        <f>SUM(C15:D15)</f>
        <v>294</v>
      </c>
      <c r="F15" s="234">
        <v>96</v>
      </c>
      <c r="G15" s="234">
        <v>538</v>
      </c>
      <c r="H15" s="88">
        <f>SUM(F15:G15)</f>
        <v>634</v>
      </c>
      <c r="I15" s="234">
        <v>39</v>
      </c>
      <c r="J15" s="234">
        <v>98</v>
      </c>
      <c r="K15" s="88">
        <f>SUM(I15:J15)</f>
        <v>137</v>
      </c>
      <c r="L15" s="234">
        <v>3</v>
      </c>
      <c r="M15" s="234">
        <v>2</v>
      </c>
      <c r="N15" s="88">
        <f>SUM(L15:M15)</f>
        <v>5</v>
      </c>
      <c r="O15" s="88">
        <f t="shared" si="11"/>
        <v>162</v>
      </c>
      <c r="P15" s="88">
        <f t="shared" si="12"/>
        <v>908</v>
      </c>
      <c r="Q15" s="88">
        <f>SUM(O15:P15)</f>
        <v>1070</v>
      </c>
      <c r="R15" s="289" t="s">
        <v>41</v>
      </c>
      <c r="S15" s="639">
        <v>2017</v>
      </c>
    </row>
    <row r="16" spans="1:19" s="57" customFormat="1" ht="21" customHeight="1" thickBot="1">
      <c r="A16" s="637"/>
      <c r="B16" s="555" t="s">
        <v>11</v>
      </c>
      <c r="C16" s="65">
        <v>17</v>
      </c>
      <c r="D16" s="65">
        <v>190</v>
      </c>
      <c r="E16" s="66">
        <f t="shared" ref="E16:E17" si="18">SUM(C16:D16)</f>
        <v>207</v>
      </c>
      <c r="F16" s="65">
        <v>49</v>
      </c>
      <c r="G16" s="65">
        <v>314</v>
      </c>
      <c r="H16" s="66">
        <f t="shared" ref="H16" si="19">SUM(F16:G16)</f>
        <v>363</v>
      </c>
      <c r="I16" s="65">
        <v>21</v>
      </c>
      <c r="J16" s="65">
        <v>93</v>
      </c>
      <c r="K16" s="66">
        <f t="shared" ref="K16:K17" si="20">SUM(I16:J16)</f>
        <v>114</v>
      </c>
      <c r="L16" s="65">
        <v>1</v>
      </c>
      <c r="M16" s="65">
        <v>5</v>
      </c>
      <c r="N16" s="66">
        <f t="shared" ref="N16:N17" si="21">SUM(L16:M16)</f>
        <v>6</v>
      </c>
      <c r="O16" s="66">
        <f t="shared" si="11"/>
        <v>88</v>
      </c>
      <c r="P16" s="66">
        <f t="shared" si="12"/>
        <v>602</v>
      </c>
      <c r="Q16" s="66">
        <f t="shared" ref="Q16:Q17" si="22">SUM(O16:P16)</f>
        <v>690</v>
      </c>
      <c r="R16" s="202" t="s">
        <v>42</v>
      </c>
      <c r="S16" s="639"/>
    </row>
    <row r="17" spans="1:19" s="57" customFormat="1" ht="21" customHeight="1" thickBot="1">
      <c r="A17" s="638"/>
      <c r="B17" s="271" t="s">
        <v>2</v>
      </c>
      <c r="C17" s="272">
        <f>SUM(C15:C16)</f>
        <v>41</v>
      </c>
      <c r="D17" s="272">
        <f>SUM(D15:D16)</f>
        <v>460</v>
      </c>
      <c r="E17" s="272">
        <f t="shared" si="18"/>
        <v>501</v>
      </c>
      <c r="F17" s="272">
        <f>SUM(F15:F16)</f>
        <v>145</v>
      </c>
      <c r="G17" s="272">
        <f>SUM(G15:G16)</f>
        <v>852</v>
      </c>
      <c r="H17" s="272">
        <f>SUM(F17:G17)</f>
        <v>997</v>
      </c>
      <c r="I17" s="272">
        <f>SUM(I15:I16)</f>
        <v>60</v>
      </c>
      <c r="J17" s="272">
        <f>SUM(J15:J16)</f>
        <v>191</v>
      </c>
      <c r="K17" s="272">
        <f t="shared" si="20"/>
        <v>251</v>
      </c>
      <c r="L17" s="272">
        <f>SUM(L15:L16)</f>
        <v>4</v>
      </c>
      <c r="M17" s="272">
        <f>SUM(M15:M16)</f>
        <v>7</v>
      </c>
      <c r="N17" s="272">
        <f t="shared" si="21"/>
        <v>11</v>
      </c>
      <c r="O17" s="272">
        <f t="shared" si="11"/>
        <v>250</v>
      </c>
      <c r="P17" s="272">
        <f t="shared" si="12"/>
        <v>1510</v>
      </c>
      <c r="Q17" s="272">
        <f t="shared" si="22"/>
        <v>1760</v>
      </c>
      <c r="R17" s="552" t="s">
        <v>5</v>
      </c>
      <c r="S17" s="640"/>
    </row>
    <row r="18" spans="1:19" ht="21" customHeight="1" thickBot="1">
      <c r="A18" s="641">
        <v>2018</v>
      </c>
      <c r="B18" s="556" t="s">
        <v>10</v>
      </c>
      <c r="C18" s="235">
        <v>32</v>
      </c>
      <c r="D18" s="235">
        <v>243</v>
      </c>
      <c r="E18" s="209">
        <f>SUM(C18:D18)</f>
        <v>275</v>
      </c>
      <c r="F18" s="235">
        <v>159</v>
      </c>
      <c r="G18" s="235">
        <v>618</v>
      </c>
      <c r="H18" s="209">
        <f>SUM(F18:G18)</f>
        <v>777</v>
      </c>
      <c r="I18" s="235">
        <v>60</v>
      </c>
      <c r="J18" s="235">
        <v>201</v>
      </c>
      <c r="K18" s="209">
        <f>SUM(I18:J18)</f>
        <v>261</v>
      </c>
      <c r="L18" s="235">
        <v>7</v>
      </c>
      <c r="M18" s="235">
        <v>10</v>
      </c>
      <c r="N18" s="209">
        <f>SUM(L18:M18)</f>
        <v>17</v>
      </c>
      <c r="O18" s="209">
        <f t="shared" ref="O18:O20" si="23">SUM(C18,F18,I18,L18)</f>
        <v>258</v>
      </c>
      <c r="P18" s="209">
        <f t="shared" ref="P18:P20" si="24">SUM(D18,G18,J18,M18)</f>
        <v>1072</v>
      </c>
      <c r="Q18" s="209">
        <f>SUM(O18:P18)</f>
        <v>1330</v>
      </c>
      <c r="R18" s="288" t="s">
        <v>41</v>
      </c>
      <c r="S18" s="643">
        <v>2018</v>
      </c>
    </row>
    <row r="19" spans="1:19" ht="21" customHeight="1" thickBot="1">
      <c r="A19" s="641"/>
      <c r="B19" s="557" t="s">
        <v>11</v>
      </c>
      <c r="C19" s="73">
        <v>21</v>
      </c>
      <c r="D19" s="73">
        <v>188</v>
      </c>
      <c r="E19" s="55">
        <f t="shared" ref="E19:E20" si="25">SUM(C19:D19)</f>
        <v>209</v>
      </c>
      <c r="F19" s="73">
        <v>89</v>
      </c>
      <c r="G19" s="73">
        <v>341</v>
      </c>
      <c r="H19" s="55">
        <f t="shared" ref="H19" si="26">SUM(F19:G19)</f>
        <v>430</v>
      </c>
      <c r="I19" s="73">
        <v>28</v>
      </c>
      <c r="J19" s="73">
        <v>140</v>
      </c>
      <c r="K19" s="55">
        <f t="shared" ref="K19:K20" si="27">SUM(I19:J19)</f>
        <v>168</v>
      </c>
      <c r="L19" s="73">
        <v>3</v>
      </c>
      <c r="M19" s="73">
        <v>8</v>
      </c>
      <c r="N19" s="55">
        <f t="shared" ref="N19:N20" si="28">SUM(L19:M19)</f>
        <v>11</v>
      </c>
      <c r="O19" s="55">
        <f t="shared" si="23"/>
        <v>141</v>
      </c>
      <c r="P19" s="55">
        <f t="shared" si="24"/>
        <v>677</v>
      </c>
      <c r="Q19" s="55">
        <f t="shared" ref="Q19:Q20" si="29">SUM(O19:P19)</f>
        <v>818</v>
      </c>
      <c r="R19" s="203" t="s">
        <v>42</v>
      </c>
      <c r="S19" s="643"/>
    </row>
    <row r="20" spans="1:19" s="57" customFormat="1" ht="21" customHeight="1" thickBot="1">
      <c r="A20" s="642"/>
      <c r="B20" s="248" t="s">
        <v>2</v>
      </c>
      <c r="C20" s="290">
        <f>SUM(C18:C19)</f>
        <v>53</v>
      </c>
      <c r="D20" s="290">
        <f>SUM(D18:D19)</f>
        <v>431</v>
      </c>
      <c r="E20" s="290">
        <f t="shared" si="25"/>
        <v>484</v>
      </c>
      <c r="F20" s="290">
        <f>SUM(F18:F19)</f>
        <v>248</v>
      </c>
      <c r="G20" s="290">
        <f>SUM(G18:G19)</f>
        <v>959</v>
      </c>
      <c r="H20" s="290">
        <f>SUM(F20:G20)</f>
        <v>1207</v>
      </c>
      <c r="I20" s="290">
        <f>SUM(I18:I19)</f>
        <v>88</v>
      </c>
      <c r="J20" s="290">
        <f>SUM(J18:J19)</f>
        <v>341</v>
      </c>
      <c r="K20" s="290">
        <f t="shared" si="27"/>
        <v>429</v>
      </c>
      <c r="L20" s="290">
        <f>SUM(L18:L19)</f>
        <v>10</v>
      </c>
      <c r="M20" s="290">
        <f>SUM(M18:M19)</f>
        <v>18</v>
      </c>
      <c r="N20" s="290">
        <f t="shared" si="28"/>
        <v>28</v>
      </c>
      <c r="O20" s="290">
        <f t="shared" si="23"/>
        <v>399</v>
      </c>
      <c r="P20" s="290">
        <f t="shared" si="24"/>
        <v>1749</v>
      </c>
      <c r="Q20" s="290">
        <f t="shared" si="29"/>
        <v>2148</v>
      </c>
      <c r="R20" s="553" t="s">
        <v>5</v>
      </c>
      <c r="S20" s="644"/>
    </row>
    <row r="21" spans="1:19" s="57" customFormat="1" ht="21" customHeight="1" thickBot="1">
      <c r="A21" s="637">
        <v>2019</v>
      </c>
      <c r="B21" s="558" t="s">
        <v>10</v>
      </c>
      <c r="C21" s="234">
        <v>39</v>
      </c>
      <c r="D21" s="234">
        <v>186</v>
      </c>
      <c r="E21" s="88">
        <f>SUM(C21:D21)</f>
        <v>225</v>
      </c>
      <c r="F21" s="234">
        <v>143</v>
      </c>
      <c r="G21" s="234">
        <v>513</v>
      </c>
      <c r="H21" s="88">
        <f>SUM(F21:G21)</f>
        <v>656</v>
      </c>
      <c r="I21" s="234">
        <v>73</v>
      </c>
      <c r="J21" s="234">
        <v>214</v>
      </c>
      <c r="K21" s="88">
        <f>SUM(I21:J21)</f>
        <v>287</v>
      </c>
      <c r="L21" s="234">
        <v>3</v>
      </c>
      <c r="M21" s="234">
        <v>4</v>
      </c>
      <c r="N21" s="88">
        <f>SUM(L21:M21)</f>
        <v>7</v>
      </c>
      <c r="O21" s="88">
        <f t="shared" ref="O21:O22" si="30">SUM(C21,F21,I21,L21)</f>
        <v>258</v>
      </c>
      <c r="P21" s="88">
        <f t="shared" ref="P21:P22" si="31">SUM(D21,G21,J21,M21)</f>
        <v>917</v>
      </c>
      <c r="Q21" s="88">
        <f>SUM(O21:P21)</f>
        <v>1175</v>
      </c>
      <c r="R21" s="289" t="s">
        <v>41</v>
      </c>
      <c r="S21" s="639">
        <v>2019</v>
      </c>
    </row>
    <row r="22" spans="1:19" s="57" customFormat="1" ht="21" customHeight="1" thickBot="1">
      <c r="A22" s="637"/>
      <c r="B22" s="555" t="s">
        <v>11</v>
      </c>
      <c r="C22" s="65">
        <v>16</v>
      </c>
      <c r="D22" s="65">
        <v>157</v>
      </c>
      <c r="E22" s="66">
        <f t="shared" ref="E22" si="32">SUM(C22:D22)</f>
        <v>173</v>
      </c>
      <c r="F22" s="65">
        <v>75</v>
      </c>
      <c r="G22" s="65">
        <v>289</v>
      </c>
      <c r="H22" s="66">
        <f t="shared" ref="H22" si="33">SUM(F22:G22)</f>
        <v>364</v>
      </c>
      <c r="I22" s="65">
        <v>40</v>
      </c>
      <c r="J22" s="65">
        <v>154</v>
      </c>
      <c r="K22" s="66">
        <f t="shared" ref="K22" si="34">SUM(I22:J22)</f>
        <v>194</v>
      </c>
      <c r="L22" s="65">
        <v>3</v>
      </c>
      <c r="M22" s="65">
        <v>7</v>
      </c>
      <c r="N22" s="66">
        <f t="shared" ref="N22" si="35">SUM(L22:M22)</f>
        <v>10</v>
      </c>
      <c r="O22" s="66">
        <f t="shared" si="30"/>
        <v>134</v>
      </c>
      <c r="P22" s="66">
        <f t="shared" si="31"/>
        <v>607</v>
      </c>
      <c r="Q22" s="66">
        <f t="shared" ref="Q22" si="36">SUM(O22:P22)</f>
        <v>741</v>
      </c>
      <c r="R22" s="202" t="s">
        <v>42</v>
      </c>
      <c r="S22" s="639"/>
    </row>
    <row r="23" spans="1:19" s="57" customFormat="1" ht="21" customHeight="1">
      <c r="A23" s="638"/>
      <c r="B23" s="271" t="s">
        <v>2</v>
      </c>
      <c r="C23" s="272">
        <f>SUM(C21:C22)</f>
        <v>55</v>
      </c>
      <c r="D23" s="272">
        <f t="shared" ref="D23:Q23" si="37">SUM(D21:D22)</f>
        <v>343</v>
      </c>
      <c r="E23" s="272">
        <f t="shared" si="37"/>
        <v>398</v>
      </c>
      <c r="F23" s="272">
        <f t="shared" si="37"/>
        <v>218</v>
      </c>
      <c r="G23" s="272">
        <f t="shared" si="37"/>
        <v>802</v>
      </c>
      <c r="H23" s="272">
        <f t="shared" si="37"/>
        <v>1020</v>
      </c>
      <c r="I23" s="272">
        <f t="shared" si="37"/>
        <v>113</v>
      </c>
      <c r="J23" s="272">
        <f t="shared" si="37"/>
        <v>368</v>
      </c>
      <c r="K23" s="272">
        <f t="shared" si="37"/>
        <v>481</v>
      </c>
      <c r="L23" s="272">
        <f t="shared" si="37"/>
        <v>6</v>
      </c>
      <c r="M23" s="272">
        <f t="shared" si="37"/>
        <v>11</v>
      </c>
      <c r="N23" s="272">
        <f t="shared" si="37"/>
        <v>17</v>
      </c>
      <c r="O23" s="272">
        <f t="shared" si="37"/>
        <v>392</v>
      </c>
      <c r="P23" s="272">
        <f t="shared" si="37"/>
        <v>1524</v>
      </c>
      <c r="Q23" s="272">
        <f t="shared" si="37"/>
        <v>1916</v>
      </c>
      <c r="R23" s="552" t="s">
        <v>5</v>
      </c>
      <c r="S23" s="640"/>
    </row>
    <row r="24" spans="1:19" ht="15" customHeight="1">
      <c r="E24" s="28"/>
      <c r="F24" s="28"/>
      <c r="G24" s="28"/>
      <c r="H24" s="28"/>
    </row>
    <row r="25" spans="1:19" ht="15" customHeight="1">
      <c r="E25" s="28"/>
      <c r="F25" s="28"/>
      <c r="G25" s="28"/>
      <c r="H25" s="28"/>
    </row>
    <row r="26" spans="1:19" s="57" customFormat="1" ht="42" customHeight="1">
      <c r="A26" s="5"/>
      <c r="B26" s="6"/>
      <c r="C26" s="5"/>
      <c r="E26" s="57" t="str">
        <f>C6</f>
        <v>النفسية والتربوية
Psychological and Educational</v>
      </c>
      <c r="F26" s="57" t="str">
        <f>F6</f>
        <v>الاجتماعية
Social</v>
      </c>
      <c r="G26" s="57" t="str">
        <f>I6</f>
        <v>القانونية
Legal</v>
      </c>
      <c r="H26" s="57" t="str">
        <f>L6</f>
        <v>الشرعية
Shariaa</v>
      </c>
      <c r="I26" s="5"/>
      <c r="J26" s="5"/>
      <c r="K26" s="22"/>
      <c r="L26" s="5"/>
      <c r="M26" s="5"/>
      <c r="N26" s="22"/>
      <c r="O26" s="22"/>
      <c r="P26" s="22"/>
      <c r="Q26" s="22"/>
      <c r="R26" s="5"/>
    </row>
    <row r="27" spans="1:19" s="57" customFormat="1">
      <c r="A27" s="5"/>
      <c r="B27" s="6"/>
      <c r="C27" s="5"/>
      <c r="D27" s="5">
        <f>A9</f>
        <v>2015</v>
      </c>
      <c r="E27" s="28">
        <f>E11</f>
        <v>514</v>
      </c>
      <c r="F27" s="28">
        <f>H11</f>
        <v>1228</v>
      </c>
      <c r="G27" s="28">
        <f>K11</f>
        <v>125</v>
      </c>
      <c r="H27" s="28">
        <f>N11</f>
        <v>2</v>
      </c>
      <c r="I27" s="586">
        <f>SUM(E27:H27)</f>
        <v>1869</v>
      </c>
      <c r="J27" s="5"/>
      <c r="K27" s="22"/>
      <c r="L27" s="5"/>
      <c r="M27" s="5"/>
      <c r="N27" s="22"/>
      <c r="O27" s="22"/>
      <c r="P27" s="22"/>
      <c r="Q27" s="22"/>
      <c r="R27" s="5"/>
    </row>
    <row r="28" spans="1:19" s="57" customFormat="1">
      <c r="A28" s="5"/>
      <c r="B28" s="6"/>
      <c r="C28" s="5"/>
      <c r="D28" s="5">
        <f>A12</f>
        <v>2016</v>
      </c>
      <c r="E28" s="28">
        <f>E14</f>
        <v>545</v>
      </c>
      <c r="F28" s="28">
        <f>H14</f>
        <v>952</v>
      </c>
      <c r="G28" s="28">
        <f>K14</f>
        <v>143</v>
      </c>
      <c r="H28" s="28">
        <f>N14</f>
        <v>7</v>
      </c>
      <c r="I28" s="586">
        <f t="shared" ref="I28:I31" si="38">SUM(E28:H28)</f>
        <v>1647</v>
      </c>
      <c r="J28" s="5"/>
      <c r="K28" s="22"/>
      <c r="L28" s="5"/>
      <c r="M28" s="5"/>
      <c r="N28" s="22"/>
      <c r="O28" s="22"/>
      <c r="P28" s="22"/>
      <c r="Q28" s="22"/>
      <c r="R28" s="5"/>
    </row>
    <row r="29" spans="1:19" s="57" customFormat="1">
      <c r="A29" s="5"/>
      <c r="B29" s="6"/>
      <c r="C29" s="5"/>
      <c r="D29" s="5">
        <f>A15</f>
        <v>2017</v>
      </c>
      <c r="E29" s="28">
        <f>E17</f>
        <v>501</v>
      </c>
      <c r="F29" s="28">
        <f>H17</f>
        <v>997</v>
      </c>
      <c r="G29" s="28">
        <f>K17</f>
        <v>251</v>
      </c>
      <c r="H29" s="28">
        <f>N17</f>
        <v>11</v>
      </c>
      <c r="I29" s="586">
        <f t="shared" si="38"/>
        <v>1760</v>
      </c>
      <c r="J29" s="5"/>
      <c r="K29" s="22"/>
      <c r="L29" s="5"/>
      <c r="M29" s="5"/>
      <c r="N29" s="22"/>
      <c r="O29" s="22"/>
      <c r="P29" s="22"/>
      <c r="Q29" s="22"/>
      <c r="R29" s="5"/>
    </row>
    <row r="30" spans="1:19" s="57" customFormat="1">
      <c r="A30" s="5"/>
      <c r="B30" s="6"/>
      <c r="C30" s="5"/>
      <c r="D30" s="5">
        <f>A18</f>
        <v>2018</v>
      </c>
      <c r="E30" s="28">
        <f>E20</f>
        <v>484</v>
      </c>
      <c r="F30" s="28">
        <f>H20</f>
        <v>1207</v>
      </c>
      <c r="G30" s="28">
        <f>K20</f>
        <v>429</v>
      </c>
      <c r="H30" s="28">
        <f>N20</f>
        <v>28</v>
      </c>
      <c r="I30" s="586">
        <f t="shared" si="38"/>
        <v>2148</v>
      </c>
      <c r="J30" s="5"/>
      <c r="K30" s="22"/>
      <c r="L30" s="5"/>
      <c r="M30" s="5"/>
      <c r="N30" s="22"/>
      <c r="O30" s="22"/>
      <c r="P30" s="22"/>
      <c r="Q30" s="22"/>
      <c r="R30" s="5"/>
    </row>
    <row r="31" spans="1:19">
      <c r="D31" s="5">
        <f>A21</f>
        <v>2019</v>
      </c>
      <c r="E31" s="28">
        <f>E23</f>
        <v>398</v>
      </c>
      <c r="F31" s="28">
        <f>H23</f>
        <v>1020</v>
      </c>
      <c r="G31" s="28">
        <f>K23</f>
        <v>481</v>
      </c>
      <c r="H31" s="28">
        <f>N23</f>
        <v>17</v>
      </c>
      <c r="I31" s="586">
        <f t="shared" si="38"/>
        <v>1916</v>
      </c>
    </row>
  </sheetData>
  <mergeCells count="21">
    <mergeCell ref="A12:A14"/>
    <mergeCell ref="S12:S14"/>
    <mergeCell ref="A9:A11"/>
    <mergeCell ref="S9:S11"/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  <mergeCell ref="O6:Q6"/>
    <mergeCell ref="A21:A23"/>
    <mergeCell ref="S21:S23"/>
    <mergeCell ref="A18:A20"/>
    <mergeCell ref="S18:S20"/>
    <mergeCell ref="A15:A17"/>
    <mergeCell ref="S15:S17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view="pageBreakPreview" zoomScaleNormal="100" zoomScaleSheetLayoutView="100" workbookViewId="0">
      <selection activeCell="J12" sqref="J12"/>
    </sheetView>
  </sheetViews>
  <sheetFormatPr defaultColWidth="9.140625" defaultRowHeight="15"/>
  <cols>
    <col min="1" max="1" width="14.85546875" style="5" customWidth="1"/>
    <col min="2" max="2" width="7.7109375" style="6" customWidth="1"/>
    <col min="3" max="4" width="7.5703125" style="5" customWidth="1"/>
    <col min="5" max="5" width="7.5703125" style="21" customWidth="1"/>
    <col min="6" max="7" width="7.5703125" style="5" customWidth="1"/>
    <col min="8" max="8" width="7.5703125" style="21" customWidth="1"/>
    <col min="9" max="10" width="7.5703125" style="5" customWidth="1"/>
    <col min="11" max="11" width="7.5703125" style="22" customWidth="1"/>
    <col min="12" max="13" width="7.5703125" style="5" customWidth="1"/>
    <col min="14" max="14" width="7.5703125" style="22" customWidth="1"/>
    <col min="15" max="16" width="7.5703125" style="5" customWidth="1"/>
    <col min="17" max="17" width="7.5703125" style="22" customWidth="1"/>
    <col min="18" max="18" width="11" style="5" customWidth="1"/>
    <col min="19" max="19" width="19.7109375" style="1" customWidth="1"/>
    <col min="20" max="16384" width="9.140625" style="1"/>
  </cols>
  <sheetData>
    <row r="1" spans="1:19" ht="20.25">
      <c r="A1" s="667" t="s">
        <v>302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</row>
    <row r="2" spans="1:19" ht="20.25">
      <c r="A2" s="668" t="s">
        <v>436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</row>
    <row r="3" spans="1:19" ht="33.75" customHeight="1">
      <c r="A3" s="648" t="s">
        <v>303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</row>
    <row r="4" spans="1:19" ht="15.75">
      <c r="A4" s="649" t="s">
        <v>436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</row>
    <row r="5" spans="1:19" s="8" customFormat="1" ht="16.899999999999999" customHeight="1">
      <c r="A5" s="100" t="s">
        <v>190</v>
      </c>
      <c r="B5" s="101"/>
      <c r="C5" s="101"/>
      <c r="D5" s="101"/>
      <c r="E5" s="102"/>
      <c r="F5" s="101"/>
      <c r="G5" s="101"/>
      <c r="H5" s="102"/>
      <c r="I5" s="101"/>
      <c r="J5" s="101"/>
      <c r="K5" s="102"/>
      <c r="L5" s="101"/>
      <c r="M5" s="101"/>
      <c r="N5" s="102"/>
      <c r="O5" s="101"/>
      <c r="P5" s="101"/>
      <c r="Q5" s="102"/>
      <c r="R5" s="103"/>
      <c r="S5" s="82" t="s">
        <v>191</v>
      </c>
    </row>
    <row r="6" spans="1:19" ht="41.25" customHeight="1" thickBot="1">
      <c r="A6" s="650" t="s">
        <v>148</v>
      </c>
      <c r="B6" s="651"/>
      <c r="C6" s="656" t="s">
        <v>393</v>
      </c>
      <c r="D6" s="656"/>
      <c r="E6" s="656"/>
      <c r="F6" s="656" t="s">
        <v>394</v>
      </c>
      <c r="G6" s="656"/>
      <c r="H6" s="656"/>
      <c r="I6" s="656" t="s">
        <v>395</v>
      </c>
      <c r="J6" s="656"/>
      <c r="K6" s="656"/>
      <c r="L6" s="656" t="s">
        <v>396</v>
      </c>
      <c r="M6" s="656"/>
      <c r="N6" s="656"/>
      <c r="O6" s="656" t="s">
        <v>24</v>
      </c>
      <c r="P6" s="656"/>
      <c r="Q6" s="656"/>
      <c r="R6" s="657" t="s">
        <v>454</v>
      </c>
      <c r="S6" s="658"/>
    </row>
    <row r="7" spans="1:19" ht="18.75" customHeight="1" thickBot="1">
      <c r="A7" s="652" t="s">
        <v>9</v>
      </c>
      <c r="B7" s="653"/>
      <c r="C7" s="23" t="s">
        <v>6</v>
      </c>
      <c r="D7" s="23" t="s">
        <v>7</v>
      </c>
      <c r="E7" s="23" t="s">
        <v>2</v>
      </c>
      <c r="F7" s="23" t="s">
        <v>6</v>
      </c>
      <c r="G7" s="23" t="s">
        <v>7</v>
      </c>
      <c r="H7" s="23" t="s">
        <v>2</v>
      </c>
      <c r="I7" s="23" t="s">
        <v>6</v>
      </c>
      <c r="J7" s="23" t="s">
        <v>7</v>
      </c>
      <c r="K7" s="23" t="s">
        <v>2</v>
      </c>
      <c r="L7" s="23" t="s">
        <v>6</v>
      </c>
      <c r="M7" s="23" t="s">
        <v>7</v>
      </c>
      <c r="N7" s="23" t="s">
        <v>2</v>
      </c>
      <c r="O7" s="23" t="s">
        <v>6</v>
      </c>
      <c r="P7" s="23" t="s">
        <v>7</v>
      </c>
      <c r="Q7" s="23" t="s">
        <v>2</v>
      </c>
      <c r="R7" s="659" t="s">
        <v>12</v>
      </c>
      <c r="S7" s="660"/>
    </row>
    <row r="8" spans="1:19" ht="14.25" customHeight="1">
      <c r="A8" s="654"/>
      <c r="B8" s="655"/>
      <c r="C8" s="34" t="s">
        <v>14</v>
      </c>
      <c r="D8" s="34" t="s">
        <v>15</v>
      </c>
      <c r="E8" s="34" t="s">
        <v>5</v>
      </c>
      <c r="F8" s="34" t="s">
        <v>14</v>
      </c>
      <c r="G8" s="34" t="s">
        <v>15</v>
      </c>
      <c r="H8" s="34" t="s">
        <v>5</v>
      </c>
      <c r="I8" s="34" t="s">
        <v>14</v>
      </c>
      <c r="J8" s="34" t="s">
        <v>15</v>
      </c>
      <c r="K8" s="34" t="s">
        <v>5</v>
      </c>
      <c r="L8" s="34" t="s">
        <v>14</v>
      </c>
      <c r="M8" s="34" t="s">
        <v>15</v>
      </c>
      <c r="N8" s="34" t="s">
        <v>5</v>
      </c>
      <c r="O8" s="34" t="s">
        <v>14</v>
      </c>
      <c r="P8" s="34" t="s">
        <v>15</v>
      </c>
      <c r="Q8" s="34" t="s">
        <v>5</v>
      </c>
      <c r="R8" s="661"/>
      <c r="S8" s="662"/>
    </row>
    <row r="9" spans="1:19" s="57" customFormat="1" ht="24" customHeight="1" thickBot="1">
      <c r="A9" s="645">
        <v>2015</v>
      </c>
      <c r="B9" s="554" t="s">
        <v>10</v>
      </c>
      <c r="C9" s="492">
        <v>160</v>
      </c>
      <c r="D9" s="492">
        <v>189</v>
      </c>
      <c r="E9" s="490">
        <f t="shared" ref="E9:E10" si="0">C9+D9</f>
        <v>349</v>
      </c>
      <c r="F9" s="492">
        <v>1852</v>
      </c>
      <c r="G9" s="492">
        <v>1801</v>
      </c>
      <c r="H9" s="490">
        <f t="shared" ref="H9:H10" si="1">F9+G9</f>
        <v>3653</v>
      </c>
      <c r="I9" s="492">
        <v>108</v>
      </c>
      <c r="J9" s="492">
        <v>107</v>
      </c>
      <c r="K9" s="490">
        <f t="shared" ref="K9:K10" si="2">I9+J9</f>
        <v>215</v>
      </c>
      <c r="L9" s="492">
        <v>7</v>
      </c>
      <c r="M9" s="492">
        <v>8</v>
      </c>
      <c r="N9" s="490">
        <f t="shared" ref="N9:N10" si="3">L9+M9</f>
        <v>15</v>
      </c>
      <c r="O9" s="490">
        <f>C9+F9+I9+L9</f>
        <v>2127</v>
      </c>
      <c r="P9" s="490">
        <f t="shared" ref="P9:P10" si="4">D9+G9+J9+M9</f>
        <v>2105</v>
      </c>
      <c r="Q9" s="490">
        <f>O9+P9</f>
        <v>4232</v>
      </c>
      <c r="R9" s="491" t="s">
        <v>41</v>
      </c>
      <c r="S9" s="646">
        <v>2015</v>
      </c>
    </row>
    <row r="10" spans="1:19" s="57" customFormat="1" ht="24" customHeight="1" thickBot="1">
      <c r="A10" s="637"/>
      <c r="B10" s="555" t="s">
        <v>11</v>
      </c>
      <c r="C10" s="201">
        <v>244</v>
      </c>
      <c r="D10" s="201">
        <v>258</v>
      </c>
      <c r="E10" s="66">
        <f t="shared" si="0"/>
        <v>502</v>
      </c>
      <c r="F10" s="201">
        <v>1504</v>
      </c>
      <c r="G10" s="201">
        <v>1679</v>
      </c>
      <c r="H10" s="66">
        <f t="shared" si="1"/>
        <v>3183</v>
      </c>
      <c r="I10" s="201">
        <v>132</v>
      </c>
      <c r="J10" s="201">
        <v>144</v>
      </c>
      <c r="K10" s="66">
        <f t="shared" si="2"/>
        <v>276</v>
      </c>
      <c r="L10" s="201">
        <v>11</v>
      </c>
      <c r="M10" s="201">
        <v>10</v>
      </c>
      <c r="N10" s="66">
        <f t="shared" si="3"/>
        <v>21</v>
      </c>
      <c r="O10" s="66">
        <f t="shared" ref="O10" si="5">C10+F10+I10+L10</f>
        <v>1891</v>
      </c>
      <c r="P10" s="66">
        <f t="shared" si="4"/>
        <v>2091</v>
      </c>
      <c r="Q10" s="66">
        <f t="shared" ref="Q10" si="6">O10+P10</f>
        <v>3982</v>
      </c>
      <c r="R10" s="202" t="s">
        <v>42</v>
      </c>
      <c r="S10" s="639"/>
    </row>
    <row r="11" spans="1:19" s="57" customFormat="1" ht="24" customHeight="1" thickBot="1">
      <c r="A11" s="637"/>
      <c r="B11" s="271" t="s">
        <v>2</v>
      </c>
      <c r="C11" s="272">
        <f>C9+C10</f>
        <v>404</v>
      </c>
      <c r="D11" s="272">
        <f t="shared" ref="D11:Q11" si="7">D9+D10</f>
        <v>447</v>
      </c>
      <c r="E11" s="272">
        <f>E9+E10</f>
        <v>851</v>
      </c>
      <c r="F11" s="272">
        <f t="shared" si="7"/>
        <v>3356</v>
      </c>
      <c r="G11" s="272">
        <f t="shared" si="7"/>
        <v>3480</v>
      </c>
      <c r="H11" s="272">
        <f t="shared" si="7"/>
        <v>6836</v>
      </c>
      <c r="I11" s="272">
        <f t="shared" si="7"/>
        <v>240</v>
      </c>
      <c r="J11" s="272">
        <f t="shared" si="7"/>
        <v>251</v>
      </c>
      <c r="K11" s="272">
        <f t="shared" si="7"/>
        <v>491</v>
      </c>
      <c r="L11" s="272">
        <f t="shared" si="7"/>
        <v>18</v>
      </c>
      <c r="M11" s="272">
        <f t="shared" si="7"/>
        <v>18</v>
      </c>
      <c r="N11" s="272">
        <f t="shared" si="7"/>
        <v>36</v>
      </c>
      <c r="O11" s="272">
        <f t="shared" si="7"/>
        <v>4018</v>
      </c>
      <c r="P11" s="272">
        <f t="shared" si="7"/>
        <v>4196</v>
      </c>
      <c r="Q11" s="272">
        <f t="shared" si="7"/>
        <v>8214</v>
      </c>
      <c r="R11" s="552" t="s">
        <v>5</v>
      </c>
      <c r="S11" s="639"/>
    </row>
    <row r="12" spans="1:19" s="57" customFormat="1" ht="24" customHeight="1" thickBot="1">
      <c r="A12" s="641">
        <v>2016</v>
      </c>
      <c r="B12" s="556" t="s">
        <v>10</v>
      </c>
      <c r="C12" s="291">
        <v>118</v>
      </c>
      <c r="D12" s="291">
        <v>111</v>
      </c>
      <c r="E12" s="209">
        <f>SUM(C12:D12)</f>
        <v>229</v>
      </c>
      <c r="F12" s="291">
        <v>1852</v>
      </c>
      <c r="G12" s="291">
        <v>1742</v>
      </c>
      <c r="H12" s="209">
        <f>SUM(F12:G12)</f>
        <v>3594</v>
      </c>
      <c r="I12" s="291">
        <v>68</v>
      </c>
      <c r="J12" s="291">
        <v>63</v>
      </c>
      <c r="K12" s="209">
        <f>SUM(I12:J12)</f>
        <v>131</v>
      </c>
      <c r="L12" s="291">
        <v>6</v>
      </c>
      <c r="M12" s="291">
        <v>5</v>
      </c>
      <c r="N12" s="209">
        <f>SUM(L12:M12)</f>
        <v>11</v>
      </c>
      <c r="O12" s="209">
        <f>SUM(C12,F12,I12,L12)</f>
        <v>2044</v>
      </c>
      <c r="P12" s="209">
        <f>SUM(D12,G12,J12,M12)</f>
        <v>1921</v>
      </c>
      <c r="Q12" s="209">
        <f>SUM(O12:P12)</f>
        <v>3965</v>
      </c>
      <c r="R12" s="288" t="s">
        <v>41</v>
      </c>
      <c r="S12" s="643">
        <v>2016</v>
      </c>
    </row>
    <row r="13" spans="1:19" s="57" customFormat="1" ht="24" customHeight="1" thickBot="1">
      <c r="A13" s="641"/>
      <c r="B13" s="557" t="s">
        <v>11</v>
      </c>
      <c r="C13" s="204">
        <v>178</v>
      </c>
      <c r="D13" s="204">
        <v>193</v>
      </c>
      <c r="E13" s="55">
        <f>SUM(C13:D13)</f>
        <v>371</v>
      </c>
      <c r="F13" s="204">
        <v>1458</v>
      </c>
      <c r="G13" s="204">
        <v>1686</v>
      </c>
      <c r="H13" s="55">
        <f>SUM(F13:G13)</f>
        <v>3144</v>
      </c>
      <c r="I13" s="204">
        <v>96</v>
      </c>
      <c r="J13" s="204">
        <v>108</v>
      </c>
      <c r="K13" s="55">
        <f>SUM(I13:J13)</f>
        <v>204</v>
      </c>
      <c r="L13" s="204">
        <v>4</v>
      </c>
      <c r="M13" s="204">
        <v>6</v>
      </c>
      <c r="N13" s="55">
        <f>SUM(L13:M13)</f>
        <v>10</v>
      </c>
      <c r="O13" s="55">
        <f>SUM(C13,F13,I13,L13)</f>
        <v>1736</v>
      </c>
      <c r="P13" s="55">
        <f>SUM(D13,G13,J13,M13)</f>
        <v>1993</v>
      </c>
      <c r="Q13" s="55">
        <f>SUM(O13:P13)</f>
        <v>3729</v>
      </c>
      <c r="R13" s="203" t="s">
        <v>42</v>
      </c>
      <c r="S13" s="643"/>
    </row>
    <row r="14" spans="1:19" s="57" customFormat="1" ht="24" customHeight="1" thickBot="1">
      <c r="A14" s="641"/>
      <c r="B14" s="248" t="s">
        <v>8</v>
      </c>
      <c r="C14" s="290">
        <f>SUM(C12:C13)</f>
        <v>296</v>
      </c>
      <c r="D14" s="290">
        <f t="shared" ref="D14:P14" si="8">SUM(D12:D13)</f>
        <v>304</v>
      </c>
      <c r="E14" s="290">
        <f t="shared" si="8"/>
        <v>600</v>
      </c>
      <c r="F14" s="290">
        <f t="shared" si="8"/>
        <v>3310</v>
      </c>
      <c r="G14" s="290">
        <f t="shared" si="8"/>
        <v>3428</v>
      </c>
      <c r="H14" s="290">
        <f t="shared" si="8"/>
        <v>6738</v>
      </c>
      <c r="I14" s="290">
        <f t="shared" si="8"/>
        <v>164</v>
      </c>
      <c r="J14" s="290">
        <f t="shared" si="8"/>
        <v>171</v>
      </c>
      <c r="K14" s="290">
        <f t="shared" si="8"/>
        <v>335</v>
      </c>
      <c r="L14" s="290">
        <f t="shared" si="8"/>
        <v>10</v>
      </c>
      <c r="M14" s="290">
        <f t="shared" si="8"/>
        <v>11</v>
      </c>
      <c r="N14" s="290">
        <f t="shared" si="8"/>
        <v>21</v>
      </c>
      <c r="O14" s="290">
        <f t="shared" si="8"/>
        <v>3780</v>
      </c>
      <c r="P14" s="290">
        <f t="shared" si="8"/>
        <v>3914</v>
      </c>
      <c r="Q14" s="290">
        <f>SUM(Q12:Q13)</f>
        <v>7694</v>
      </c>
      <c r="R14" s="553" t="s">
        <v>5</v>
      </c>
      <c r="S14" s="643"/>
    </row>
    <row r="15" spans="1:19" s="57" customFormat="1" ht="24" customHeight="1" thickBot="1">
      <c r="A15" s="637">
        <v>2017</v>
      </c>
      <c r="B15" s="558" t="s">
        <v>10</v>
      </c>
      <c r="C15" s="292">
        <v>81</v>
      </c>
      <c r="D15" s="292">
        <v>71</v>
      </c>
      <c r="E15" s="88">
        <f>SUM(C15:D15)</f>
        <v>152</v>
      </c>
      <c r="F15" s="292">
        <v>1824</v>
      </c>
      <c r="G15" s="292">
        <v>1671</v>
      </c>
      <c r="H15" s="88">
        <f>SUM(F15:G15)</f>
        <v>3495</v>
      </c>
      <c r="I15" s="292">
        <v>133</v>
      </c>
      <c r="J15" s="292">
        <v>112</v>
      </c>
      <c r="K15" s="88">
        <f>SUM(I15:J15)</f>
        <v>245</v>
      </c>
      <c r="L15" s="292">
        <v>7</v>
      </c>
      <c r="M15" s="292">
        <v>8</v>
      </c>
      <c r="N15" s="88">
        <f>SUM(L15:M15)</f>
        <v>15</v>
      </c>
      <c r="O15" s="88">
        <f>SUM(C15,F15,I15,L15)</f>
        <v>2045</v>
      </c>
      <c r="P15" s="88">
        <f>SUM(D15,G15,J15,M15)</f>
        <v>1862</v>
      </c>
      <c r="Q15" s="88">
        <f>SUM(O15:P15)</f>
        <v>3907</v>
      </c>
      <c r="R15" s="289" t="s">
        <v>41</v>
      </c>
      <c r="S15" s="639">
        <v>2017</v>
      </c>
    </row>
    <row r="16" spans="1:19" s="57" customFormat="1" ht="24" customHeight="1" thickBot="1">
      <c r="A16" s="637"/>
      <c r="B16" s="555" t="s">
        <v>11</v>
      </c>
      <c r="C16" s="201">
        <v>174</v>
      </c>
      <c r="D16" s="201">
        <v>169</v>
      </c>
      <c r="E16" s="66">
        <f>SUM(C16:D16)</f>
        <v>343</v>
      </c>
      <c r="F16" s="201">
        <v>1573</v>
      </c>
      <c r="G16" s="201">
        <v>1799</v>
      </c>
      <c r="H16" s="66">
        <f>SUM(F16:G16)</f>
        <v>3372</v>
      </c>
      <c r="I16" s="201">
        <v>136</v>
      </c>
      <c r="J16" s="201">
        <v>172</v>
      </c>
      <c r="K16" s="66">
        <f>SUM(I16:J16)</f>
        <v>308</v>
      </c>
      <c r="L16" s="201">
        <v>15</v>
      </c>
      <c r="M16" s="201">
        <v>16</v>
      </c>
      <c r="N16" s="66">
        <f>SUM(L16:M16)</f>
        <v>31</v>
      </c>
      <c r="O16" s="66">
        <f>SUM(C16,F16,I16,L16)</f>
        <v>1898</v>
      </c>
      <c r="P16" s="66">
        <f>SUM(D16,G16,J16,M16)</f>
        <v>2156</v>
      </c>
      <c r="Q16" s="66">
        <f>SUM(O16:P16)</f>
        <v>4054</v>
      </c>
      <c r="R16" s="202" t="s">
        <v>42</v>
      </c>
      <c r="S16" s="639"/>
    </row>
    <row r="17" spans="1:19" s="57" customFormat="1" ht="24" customHeight="1" thickBot="1">
      <c r="A17" s="638"/>
      <c r="B17" s="271" t="s">
        <v>2</v>
      </c>
      <c r="C17" s="272">
        <f>SUM(C15:C16)</f>
        <v>255</v>
      </c>
      <c r="D17" s="272">
        <f t="shared" ref="D17:P17" si="9">SUM(D15:D16)</f>
        <v>240</v>
      </c>
      <c r="E17" s="272">
        <f t="shared" si="9"/>
        <v>495</v>
      </c>
      <c r="F17" s="272">
        <f t="shared" si="9"/>
        <v>3397</v>
      </c>
      <c r="G17" s="272">
        <f t="shared" si="9"/>
        <v>3470</v>
      </c>
      <c r="H17" s="272">
        <f t="shared" si="9"/>
        <v>6867</v>
      </c>
      <c r="I17" s="272">
        <f t="shared" si="9"/>
        <v>269</v>
      </c>
      <c r="J17" s="272">
        <f t="shared" si="9"/>
        <v>284</v>
      </c>
      <c r="K17" s="272">
        <f t="shared" si="9"/>
        <v>553</v>
      </c>
      <c r="L17" s="272">
        <f t="shared" si="9"/>
        <v>22</v>
      </c>
      <c r="M17" s="272">
        <f t="shared" si="9"/>
        <v>24</v>
      </c>
      <c r="N17" s="272">
        <f t="shared" si="9"/>
        <v>46</v>
      </c>
      <c r="O17" s="272">
        <f t="shared" si="9"/>
        <v>3943</v>
      </c>
      <c r="P17" s="272">
        <f t="shared" si="9"/>
        <v>4018</v>
      </c>
      <c r="Q17" s="272">
        <f>SUM(Q15:Q16)</f>
        <v>7961</v>
      </c>
      <c r="R17" s="552" t="s">
        <v>5</v>
      </c>
      <c r="S17" s="640"/>
    </row>
    <row r="18" spans="1:19" ht="24" customHeight="1" thickBot="1">
      <c r="A18" s="641">
        <v>2018</v>
      </c>
      <c r="B18" s="556" t="s">
        <v>10</v>
      </c>
      <c r="C18" s="291">
        <v>98</v>
      </c>
      <c r="D18" s="291">
        <v>72</v>
      </c>
      <c r="E18" s="209">
        <f>SUM(C18:D18)</f>
        <v>170</v>
      </c>
      <c r="F18" s="291">
        <v>1836</v>
      </c>
      <c r="G18" s="291">
        <v>1732</v>
      </c>
      <c r="H18" s="209">
        <f>SUM(F18:G18)</f>
        <v>3568</v>
      </c>
      <c r="I18" s="291">
        <v>87</v>
      </c>
      <c r="J18" s="291">
        <v>85</v>
      </c>
      <c r="K18" s="209">
        <f>SUM(I18:J18)</f>
        <v>172</v>
      </c>
      <c r="L18" s="291">
        <v>4</v>
      </c>
      <c r="M18" s="291">
        <v>5</v>
      </c>
      <c r="N18" s="209">
        <f>SUM(L18:M18)</f>
        <v>9</v>
      </c>
      <c r="O18" s="209">
        <f>SUM(C18,F18,I18,L18)</f>
        <v>2025</v>
      </c>
      <c r="P18" s="209">
        <f>SUM(D18,G18,J18,M18)</f>
        <v>1894</v>
      </c>
      <c r="Q18" s="209">
        <f>SUM(O18:P18)</f>
        <v>3919</v>
      </c>
      <c r="R18" s="288" t="s">
        <v>41</v>
      </c>
      <c r="S18" s="643">
        <v>2018</v>
      </c>
    </row>
    <row r="19" spans="1:19" ht="24" customHeight="1" thickBot="1">
      <c r="A19" s="641"/>
      <c r="B19" s="557" t="s">
        <v>11</v>
      </c>
      <c r="C19" s="204">
        <v>162</v>
      </c>
      <c r="D19" s="204">
        <v>136</v>
      </c>
      <c r="E19" s="55">
        <f>SUM(C19:D19)</f>
        <v>298</v>
      </c>
      <c r="F19" s="204">
        <v>1464</v>
      </c>
      <c r="G19" s="204">
        <v>1666</v>
      </c>
      <c r="H19" s="55">
        <f>SUM(F19:G19)</f>
        <v>3130</v>
      </c>
      <c r="I19" s="204">
        <v>90</v>
      </c>
      <c r="J19" s="204">
        <v>103</v>
      </c>
      <c r="K19" s="55">
        <f>SUM(I19:J19)</f>
        <v>193</v>
      </c>
      <c r="L19" s="204">
        <v>7</v>
      </c>
      <c r="M19" s="204">
        <v>7</v>
      </c>
      <c r="N19" s="55">
        <f>SUM(L19:M19)</f>
        <v>14</v>
      </c>
      <c r="O19" s="55">
        <f>SUM(C19,F19,I19,L19)</f>
        <v>1723</v>
      </c>
      <c r="P19" s="55">
        <f>SUM(D19,G19,J19,M19)</f>
        <v>1912</v>
      </c>
      <c r="Q19" s="55">
        <f>SUM(O19:P19)</f>
        <v>3635</v>
      </c>
      <c r="R19" s="203" t="s">
        <v>42</v>
      </c>
      <c r="S19" s="643"/>
    </row>
    <row r="20" spans="1:19" ht="24" customHeight="1" thickBot="1">
      <c r="A20" s="642"/>
      <c r="B20" s="248" t="s">
        <v>2</v>
      </c>
      <c r="C20" s="290">
        <f>SUM(C18:C19)</f>
        <v>260</v>
      </c>
      <c r="D20" s="290">
        <f t="shared" ref="D20:P20" si="10">SUM(D18:D19)</f>
        <v>208</v>
      </c>
      <c r="E20" s="290">
        <f t="shared" si="10"/>
        <v>468</v>
      </c>
      <c r="F20" s="290">
        <f t="shared" si="10"/>
        <v>3300</v>
      </c>
      <c r="G20" s="290">
        <f t="shared" si="10"/>
        <v>3398</v>
      </c>
      <c r="H20" s="290">
        <f t="shared" si="10"/>
        <v>6698</v>
      </c>
      <c r="I20" s="290">
        <f t="shared" si="10"/>
        <v>177</v>
      </c>
      <c r="J20" s="290">
        <f t="shared" si="10"/>
        <v>188</v>
      </c>
      <c r="K20" s="290">
        <f t="shared" si="10"/>
        <v>365</v>
      </c>
      <c r="L20" s="290">
        <f t="shared" si="10"/>
        <v>11</v>
      </c>
      <c r="M20" s="290">
        <f t="shared" si="10"/>
        <v>12</v>
      </c>
      <c r="N20" s="290">
        <f t="shared" si="10"/>
        <v>23</v>
      </c>
      <c r="O20" s="290">
        <f t="shared" si="10"/>
        <v>3748</v>
      </c>
      <c r="P20" s="290">
        <f t="shared" si="10"/>
        <v>3806</v>
      </c>
      <c r="Q20" s="290">
        <f>SUM(Q18:Q19)</f>
        <v>7554</v>
      </c>
      <c r="R20" s="553" t="s">
        <v>5</v>
      </c>
      <c r="S20" s="644"/>
    </row>
    <row r="21" spans="1:19" ht="22.5" customHeight="1" thickBot="1">
      <c r="A21" s="637">
        <v>2019</v>
      </c>
      <c r="B21" s="558" t="s">
        <v>10</v>
      </c>
      <c r="C21" s="292">
        <v>83</v>
      </c>
      <c r="D21" s="292">
        <v>99</v>
      </c>
      <c r="E21" s="88">
        <f>SUM(C21:D21)</f>
        <v>182</v>
      </c>
      <c r="F21" s="292">
        <v>2035</v>
      </c>
      <c r="G21" s="292">
        <v>1919</v>
      </c>
      <c r="H21" s="88">
        <f>SUM(F21:G21)</f>
        <v>3954</v>
      </c>
      <c r="I21" s="292">
        <v>66</v>
      </c>
      <c r="J21" s="292">
        <v>67</v>
      </c>
      <c r="K21" s="88">
        <f>SUM(I21:J21)</f>
        <v>133</v>
      </c>
      <c r="L21" s="292">
        <v>4</v>
      </c>
      <c r="M21" s="292">
        <v>3</v>
      </c>
      <c r="N21" s="88">
        <f>SUM(L21:M21)</f>
        <v>7</v>
      </c>
      <c r="O21" s="88">
        <f>SUM(C21,F21,I21,L21)</f>
        <v>2188</v>
      </c>
      <c r="P21" s="88">
        <f>SUM(D21,G21,J21,M21)</f>
        <v>2088</v>
      </c>
      <c r="Q21" s="88">
        <f>SUM(O21:P21)</f>
        <v>4276</v>
      </c>
      <c r="R21" s="289" t="s">
        <v>41</v>
      </c>
      <c r="S21" s="639">
        <v>2019</v>
      </c>
    </row>
    <row r="22" spans="1:19" ht="22.5" customHeight="1" thickBot="1">
      <c r="A22" s="637"/>
      <c r="B22" s="555" t="s">
        <v>11</v>
      </c>
      <c r="C22" s="201">
        <v>165</v>
      </c>
      <c r="D22" s="201">
        <v>137</v>
      </c>
      <c r="E22" s="66">
        <f>SUM(C22:D22)</f>
        <v>302</v>
      </c>
      <c r="F22" s="201">
        <v>1778</v>
      </c>
      <c r="G22" s="201">
        <v>2005</v>
      </c>
      <c r="H22" s="66">
        <f>SUM(F22:G22)</f>
        <v>3783</v>
      </c>
      <c r="I22" s="201">
        <v>94</v>
      </c>
      <c r="J22" s="201">
        <v>106</v>
      </c>
      <c r="K22" s="66">
        <f>SUM(I22:J22)</f>
        <v>200</v>
      </c>
      <c r="L22" s="201">
        <v>5</v>
      </c>
      <c r="M22" s="201">
        <v>6</v>
      </c>
      <c r="N22" s="66">
        <f>SUM(L22:M22)</f>
        <v>11</v>
      </c>
      <c r="O22" s="66">
        <f>SUM(C22,F22,I22,L22)</f>
        <v>2042</v>
      </c>
      <c r="P22" s="66">
        <f>SUM(D22,G22,J22,M22)</f>
        <v>2254</v>
      </c>
      <c r="Q22" s="66">
        <f>SUM(O22:P22)</f>
        <v>4296</v>
      </c>
      <c r="R22" s="202" t="s">
        <v>42</v>
      </c>
      <c r="S22" s="639"/>
    </row>
    <row r="23" spans="1:19" ht="22.5" customHeight="1">
      <c r="A23" s="638"/>
      <c r="B23" s="271" t="s">
        <v>2</v>
      </c>
      <c r="C23" s="272">
        <f>SUM(C21:C22)</f>
        <v>248</v>
      </c>
      <c r="D23" s="272">
        <f t="shared" ref="D23:P23" si="11">SUM(D21:D22)</f>
        <v>236</v>
      </c>
      <c r="E23" s="272">
        <f t="shared" si="11"/>
        <v>484</v>
      </c>
      <c r="F23" s="272">
        <f t="shared" si="11"/>
        <v>3813</v>
      </c>
      <c r="G23" s="272">
        <f t="shared" si="11"/>
        <v>3924</v>
      </c>
      <c r="H23" s="272">
        <f t="shared" si="11"/>
        <v>7737</v>
      </c>
      <c r="I23" s="272">
        <f t="shared" si="11"/>
        <v>160</v>
      </c>
      <c r="J23" s="272">
        <f t="shared" si="11"/>
        <v>173</v>
      </c>
      <c r="K23" s="272">
        <f t="shared" si="11"/>
        <v>333</v>
      </c>
      <c r="L23" s="272">
        <f t="shared" si="11"/>
        <v>9</v>
      </c>
      <c r="M23" s="272">
        <f t="shared" si="11"/>
        <v>9</v>
      </c>
      <c r="N23" s="272">
        <f t="shared" si="11"/>
        <v>18</v>
      </c>
      <c r="O23" s="272">
        <f t="shared" si="11"/>
        <v>4230</v>
      </c>
      <c r="P23" s="272">
        <f t="shared" si="11"/>
        <v>4342</v>
      </c>
      <c r="Q23" s="272">
        <f>SUM(Q21:Q22)</f>
        <v>8572</v>
      </c>
      <c r="R23" s="552" t="s">
        <v>5</v>
      </c>
      <c r="S23" s="640"/>
    </row>
  </sheetData>
  <mergeCells count="21">
    <mergeCell ref="A12:A14"/>
    <mergeCell ref="S12:S14"/>
    <mergeCell ref="A9:A11"/>
    <mergeCell ref="S9:S11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21:A23"/>
    <mergeCell ref="S21:S23"/>
    <mergeCell ref="A18:A20"/>
    <mergeCell ref="S18:S20"/>
    <mergeCell ref="A15:A17"/>
    <mergeCell ref="S15:S17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26"/>
  <sheetViews>
    <sheetView showGridLines="0" rightToLeft="1" view="pageBreakPreview" zoomScaleNormal="100" zoomScaleSheetLayoutView="100" workbookViewId="0">
      <selection activeCell="A16" sqref="A16:I16"/>
    </sheetView>
  </sheetViews>
  <sheetFormatPr defaultColWidth="9.140625" defaultRowHeight="15.75"/>
  <cols>
    <col min="1" max="1" width="13" style="50" customWidth="1"/>
    <col min="2" max="4" width="6.85546875" style="50" bestFit="1" customWidth="1"/>
    <col min="5" max="5" width="6.28515625" style="50" bestFit="1" customWidth="1"/>
    <col min="6" max="6" width="6" style="50" bestFit="1" customWidth="1"/>
    <col min="7" max="7" width="6.140625" style="50" bestFit="1" customWidth="1"/>
    <col min="8" max="8" width="12.140625" style="50" customWidth="1"/>
    <col min="9" max="11" width="6.85546875" style="50" bestFit="1" customWidth="1"/>
    <col min="12" max="12" width="6.28515625" style="50" bestFit="1" customWidth="1"/>
    <col min="13" max="13" width="6" style="50" bestFit="1" customWidth="1"/>
    <col min="14" max="14" width="6.140625" style="50" customWidth="1"/>
    <col min="15" max="17" width="6.85546875" style="50" bestFit="1" customWidth="1"/>
    <col min="18" max="18" width="9.28515625" style="50" customWidth="1"/>
    <col min="19" max="20" width="6.85546875" style="50" bestFit="1" customWidth="1"/>
    <col min="21" max="21" width="7.85546875" style="50" bestFit="1" customWidth="1"/>
    <col min="22" max="22" width="14" style="45" customWidth="1"/>
    <col min="23" max="16384" width="9.140625" style="50"/>
  </cols>
  <sheetData>
    <row r="1" spans="1:22" s="48" customFormat="1" ht="21.95" customHeight="1">
      <c r="A1" s="670" t="s">
        <v>237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</row>
    <row r="2" spans="1:22" s="48" customFormat="1" ht="21.95" customHeight="1">
      <c r="A2" s="669" t="s">
        <v>436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</row>
    <row r="3" spans="1:22" s="48" customFormat="1" ht="18" customHeight="1">
      <c r="A3" s="671" t="s">
        <v>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</row>
    <row r="4" spans="1:22" s="48" customFormat="1" ht="18" customHeight="1">
      <c r="A4" s="671" t="s">
        <v>436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</row>
    <row r="5" spans="1:22" s="48" customFormat="1">
      <c r="A5" s="24" t="s">
        <v>192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4" t="s">
        <v>193</v>
      </c>
    </row>
    <row r="6" spans="1:22" s="49" customFormat="1" ht="30.75" customHeight="1">
      <c r="A6" s="672" t="s">
        <v>13</v>
      </c>
      <c r="B6" s="674" t="s">
        <v>178</v>
      </c>
      <c r="C6" s="675"/>
      <c r="D6" s="676"/>
      <c r="E6" s="674" t="s">
        <v>177</v>
      </c>
      <c r="F6" s="675"/>
      <c r="G6" s="676"/>
      <c r="H6" s="437" t="s">
        <v>455</v>
      </c>
      <c r="I6" s="674" t="s">
        <v>286</v>
      </c>
      <c r="J6" s="675"/>
      <c r="K6" s="676"/>
      <c r="L6" s="674" t="s">
        <v>179</v>
      </c>
      <c r="M6" s="675"/>
      <c r="N6" s="676"/>
      <c r="O6" s="674" t="s">
        <v>180</v>
      </c>
      <c r="P6" s="675"/>
      <c r="Q6" s="676"/>
      <c r="R6" s="438" t="s">
        <v>247</v>
      </c>
      <c r="S6" s="674" t="s">
        <v>2</v>
      </c>
      <c r="T6" s="675"/>
      <c r="U6" s="676"/>
      <c r="V6" s="680" t="s">
        <v>43</v>
      </c>
    </row>
    <row r="7" spans="1:22" s="49" customFormat="1" ht="42" customHeight="1">
      <c r="A7" s="673"/>
      <c r="B7" s="677" t="s">
        <v>173</v>
      </c>
      <c r="C7" s="678"/>
      <c r="D7" s="679"/>
      <c r="E7" s="677" t="s">
        <v>174</v>
      </c>
      <c r="F7" s="678"/>
      <c r="G7" s="679"/>
      <c r="H7" s="439" t="s">
        <v>181</v>
      </c>
      <c r="I7" s="677" t="s">
        <v>175</v>
      </c>
      <c r="J7" s="678"/>
      <c r="K7" s="679"/>
      <c r="L7" s="677" t="s">
        <v>285</v>
      </c>
      <c r="M7" s="678"/>
      <c r="N7" s="679"/>
      <c r="O7" s="677" t="s">
        <v>176</v>
      </c>
      <c r="P7" s="678"/>
      <c r="Q7" s="679"/>
      <c r="R7" s="440" t="s">
        <v>248</v>
      </c>
      <c r="S7" s="677" t="s">
        <v>5</v>
      </c>
      <c r="T7" s="678"/>
      <c r="U7" s="679"/>
      <c r="V7" s="681"/>
    </row>
    <row r="8" spans="1:22" s="53" customFormat="1" ht="54" customHeight="1">
      <c r="A8" s="673"/>
      <c r="B8" s="347" t="s">
        <v>404</v>
      </c>
      <c r="C8" s="347" t="s">
        <v>403</v>
      </c>
      <c r="D8" s="347" t="s">
        <v>402</v>
      </c>
      <c r="E8" s="347" t="s">
        <v>404</v>
      </c>
      <c r="F8" s="347" t="s">
        <v>403</v>
      </c>
      <c r="G8" s="347" t="s">
        <v>402</v>
      </c>
      <c r="H8" s="347" t="s">
        <v>403</v>
      </c>
      <c r="I8" s="347" t="s">
        <v>404</v>
      </c>
      <c r="J8" s="347" t="s">
        <v>403</v>
      </c>
      <c r="K8" s="347" t="s">
        <v>402</v>
      </c>
      <c r="L8" s="347" t="s">
        <v>404</v>
      </c>
      <c r="M8" s="347" t="s">
        <v>403</v>
      </c>
      <c r="N8" s="347" t="s">
        <v>402</v>
      </c>
      <c r="O8" s="347" t="s">
        <v>404</v>
      </c>
      <c r="P8" s="347" t="s">
        <v>403</v>
      </c>
      <c r="Q8" s="347" t="s">
        <v>402</v>
      </c>
      <c r="R8" s="347" t="s">
        <v>404</v>
      </c>
      <c r="S8" s="347" t="s">
        <v>404</v>
      </c>
      <c r="T8" s="347" t="s">
        <v>403</v>
      </c>
      <c r="U8" s="347" t="s">
        <v>402</v>
      </c>
      <c r="V8" s="681"/>
    </row>
    <row r="9" spans="1:22" ht="27.75" customHeight="1" thickBot="1">
      <c r="A9" s="363">
        <v>2015</v>
      </c>
      <c r="B9" s="364">
        <v>711</v>
      </c>
      <c r="C9" s="364">
        <v>1125</v>
      </c>
      <c r="D9" s="67">
        <f>B9+C9</f>
        <v>1836</v>
      </c>
      <c r="E9" s="364">
        <v>0</v>
      </c>
      <c r="F9" s="364">
        <v>140</v>
      </c>
      <c r="G9" s="67">
        <f t="shared" ref="G9" si="0">E9+F9</f>
        <v>140</v>
      </c>
      <c r="H9" s="364">
        <v>1513</v>
      </c>
      <c r="I9" s="364">
        <v>1314</v>
      </c>
      <c r="J9" s="364">
        <v>1839</v>
      </c>
      <c r="K9" s="67">
        <f t="shared" ref="K9" si="1">I9+J9</f>
        <v>3153</v>
      </c>
      <c r="L9" s="364">
        <v>370</v>
      </c>
      <c r="M9" s="364">
        <v>172</v>
      </c>
      <c r="N9" s="67">
        <f t="shared" ref="N9" si="2">L9+M9</f>
        <v>542</v>
      </c>
      <c r="O9" s="365">
        <v>506</v>
      </c>
      <c r="P9" s="365">
        <v>746</v>
      </c>
      <c r="Q9" s="67">
        <f t="shared" ref="Q9" si="3">O9+P9</f>
        <v>1252</v>
      </c>
      <c r="R9" s="366" t="s">
        <v>130</v>
      </c>
      <c r="S9" s="366">
        <f>B9+E9+I9+L9+O9</f>
        <v>2901</v>
      </c>
      <c r="T9" s="366">
        <f>C9+F9+H9+J9+M9+P9</f>
        <v>5535</v>
      </c>
      <c r="U9" s="367">
        <f>S9+T9</f>
        <v>8436</v>
      </c>
      <c r="V9" s="368">
        <v>2015</v>
      </c>
    </row>
    <row r="10" spans="1:22" ht="27.75" customHeight="1" thickBot="1">
      <c r="A10" s="357">
        <v>2016</v>
      </c>
      <c r="B10" s="358">
        <v>782</v>
      </c>
      <c r="C10" s="358">
        <v>1237</v>
      </c>
      <c r="D10" s="55">
        <f>SUM(B10:C10)</f>
        <v>2019</v>
      </c>
      <c r="E10" s="358">
        <v>0</v>
      </c>
      <c r="F10" s="358">
        <v>147</v>
      </c>
      <c r="G10" s="55">
        <f>SUM(E10:F10)</f>
        <v>147</v>
      </c>
      <c r="H10" s="358">
        <v>1587</v>
      </c>
      <c r="I10" s="358">
        <v>1445</v>
      </c>
      <c r="J10" s="358">
        <v>2023</v>
      </c>
      <c r="K10" s="55">
        <f>SUM(I10:J10)</f>
        <v>3468</v>
      </c>
      <c r="L10" s="358">
        <v>30</v>
      </c>
      <c r="M10" s="358">
        <v>0</v>
      </c>
      <c r="N10" s="55">
        <f>SUM(L10:M10)</f>
        <v>30</v>
      </c>
      <c r="O10" s="359">
        <v>557</v>
      </c>
      <c r="P10" s="359">
        <v>821</v>
      </c>
      <c r="Q10" s="55">
        <f>SUM(O10:P10)</f>
        <v>1378</v>
      </c>
      <c r="R10" s="360" t="s">
        <v>130</v>
      </c>
      <c r="S10" s="360">
        <f>SUM(B10,E10,I10,L10,O10)</f>
        <v>2814</v>
      </c>
      <c r="T10" s="360">
        <f>C10+F10+H10+J10+M10+P10</f>
        <v>5815</v>
      </c>
      <c r="U10" s="361">
        <f>SUM(S10:T10)</f>
        <v>8629</v>
      </c>
      <c r="V10" s="362">
        <v>2016</v>
      </c>
    </row>
    <row r="11" spans="1:22" ht="27.75" customHeight="1" thickBot="1">
      <c r="A11" s="353" t="s">
        <v>400</v>
      </c>
      <c r="B11" s="493">
        <v>30</v>
      </c>
      <c r="C11" s="354">
        <v>302</v>
      </c>
      <c r="D11" s="494">
        <f>SUM(B11:C11)</f>
        <v>332</v>
      </c>
      <c r="E11" s="354">
        <v>0</v>
      </c>
      <c r="F11" s="354">
        <v>15</v>
      </c>
      <c r="G11" s="494">
        <f>SUM(E11:F11)</f>
        <v>15</v>
      </c>
      <c r="H11" s="354">
        <v>1500</v>
      </c>
      <c r="I11" s="493">
        <v>1156</v>
      </c>
      <c r="J11" s="493">
        <v>1618</v>
      </c>
      <c r="K11" s="495">
        <f>SUM(I11:J11)</f>
        <v>2774</v>
      </c>
      <c r="L11" s="493">
        <v>35</v>
      </c>
      <c r="M11" s="493">
        <v>10</v>
      </c>
      <c r="N11" s="495">
        <f>SUM(L11:M11)</f>
        <v>45</v>
      </c>
      <c r="O11" s="496">
        <v>445</v>
      </c>
      <c r="P11" s="496">
        <v>656</v>
      </c>
      <c r="Q11" s="495">
        <f>SUM(O11:P11)</f>
        <v>1101</v>
      </c>
      <c r="R11" s="497">
        <v>10</v>
      </c>
      <c r="S11" s="355">
        <f>SUM(B11,E11,I11,L11,O11,R11)</f>
        <v>1676</v>
      </c>
      <c r="T11" s="355">
        <f t="shared" ref="T11" si="4">C11+F11+H11+J11+M11+P11</f>
        <v>4101</v>
      </c>
      <c r="U11" s="356">
        <f>SUM(S11:T11)</f>
        <v>5777</v>
      </c>
      <c r="V11" s="498" t="s">
        <v>400</v>
      </c>
    </row>
    <row r="12" spans="1:22" ht="27.75" customHeight="1" thickBot="1">
      <c r="A12" s="446" t="s">
        <v>401</v>
      </c>
      <c r="B12" s="447">
        <v>282</v>
      </c>
      <c r="C12" s="448">
        <v>351</v>
      </c>
      <c r="D12" s="449">
        <f>SUM(B12:C12)</f>
        <v>633</v>
      </c>
      <c r="E12" s="448">
        <v>0</v>
      </c>
      <c r="F12" s="448">
        <v>15</v>
      </c>
      <c r="G12" s="449">
        <f>SUM(E12:F12)</f>
        <v>15</v>
      </c>
      <c r="H12" s="448">
        <v>1490</v>
      </c>
      <c r="I12" s="447">
        <v>578</v>
      </c>
      <c r="J12" s="447">
        <v>809</v>
      </c>
      <c r="K12" s="450">
        <f>SUM(I12:J12)</f>
        <v>1387</v>
      </c>
      <c r="L12" s="447">
        <v>216</v>
      </c>
      <c r="M12" s="447">
        <v>197</v>
      </c>
      <c r="N12" s="450">
        <f>SUM(L12:M12)</f>
        <v>413</v>
      </c>
      <c r="O12" s="451">
        <v>222</v>
      </c>
      <c r="P12" s="451">
        <v>328</v>
      </c>
      <c r="Q12" s="450">
        <f>SUM(O12:P12)</f>
        <v>550</v>
      </c>
      <c r="R12" s="452">
        <v>10</v>
      </c>
      <c r="S12" s="453">
        <f>SUM(B12,E12,I12,L12,O12,R12)</f>
        <v>1308</v>
      </c>
      <c r="T12" s="453">
        <f t="shared" ref="T12" si="5">C12+F12+H12+J12+M12+P12</f>
        <v>3190</v>
      </c>
      <c r="U12" s="454">
        <f>SUM(S12:T12)</f>
        <v>4498</v>
      </c>
      <c r="V12" s="455" t="s">
        <v>401</v>
      </c>
    </row>
    <row r="13" spans="1:22" ht="27.75" customHeight="1">
      <c r="A13" s="369" t="s">
        <v>431</v>
      </c>
      <c r="B13" s="370">
        <v>397</v>
      </c>
      <c r="C13" s="371">
        <v>545</v>
      </c>
      <c r="D13" s="372">
        <f>SUM(B13:C13)</f>
        <v>942</v>
      </c>
      <c r="E13" s="371">
        <v>0</v>
      </c>
      <c r="F13" s="371">
        <v>57</v>
      </c>
      <c r="G13" s="372">
        <f>SUM(E13:F13)</f>
        <v>57</v>
      </c>
      <c r="H13" s="371">
        <v>1081</v>
      </c>
      <c r="I13" s="370">
        <v>396</v>
      </c>
      <c r="J13" s="370">
        <v>899</v>
      </c>
      <c r="K13" s="373">
        <f>SUM(I13:J13)</f>
        <v>1295</v>
      </c>
      <c r="L13" s="370">
        <v>80</v>
      </c>
      <c r="M13" s="370">
        <v>33</v>
      </c>
      <c r="N13" s="373">
        <f>SUM(L13:M13)</f>
        <v>113</v>
      </c>
      <c r="O13" s="374">
        <v>370</v>
      </c>
      <c r="P13" s="374">
        <v>723</v>
      </c>
      <c r="Q13" s="373">
        <f>SUM(O13:P13)</f>
        <v>1093</v>
      </c>
      <c r="R13" s="375">
        <v>9</v>
      </c>
      <c r="S13" s="401">
        <f>SUM(B13,E13,I13,L13,O13,R13)</f>
        <v>1252</v>
      </c>
      <c r="T13" s="401">
        <f t="shared" ref="T13" si="6">C13+F13+H13+J13+M13+P13</f>
        <v>3338</v>
      </c>
      <c r="U13" s="376">
        <f>SUM(S13:T13)</f>
        <v>4590</v>
      </c>
      <c r="V13" s="377" t="s">
        <v>431</v>
      </c>
    </row>
    <row r="14" spans="1:22" s="54" customFormat="1">
      <c r="A14" s="218" t="s">
        <v>182</v>
      </c>
      <c r="B14" s="39"/>
      <c r="C14" s="39"/>
      <c r="D14" s="40"/>
      <c r="E14" s="39"/>
      <c r="F14" s="39"/>
      <c r="G14" s="40"/>
      <c r="H14" s="39"/>
      <c r="I14" s="39"/>
      <c r="J14" s="39"/>
      <c r="K14" s="40"/>
      <c r="L14" s="39"/>
      <c r="M14" s="39"/>
      <c r="N14" s="40"/>
      <c r="O14" s="41"/>
      <c r="P14" s="41"/>
      <c r="Q14" s="42"/>
      <c r="R14" s="42"/>
      <c r="S14" s="41"/>
      <c r="T14" s="41"/>
      <c r="U14" s="42"/>
      <c r="V14" s="219" t="s">
        <v>183</v>
      </c>
    </row>
    <row r="15" spans="1:22" s="54" customFormat="1">
      <c r="A15" s="218" t="s">
        <v>249</v>
      </c>
      <c r="B15" s="39"/>
      <c r="C15" s="39"/>
      <c r="D15" s="40"/>
      <c r="E15" s="39"/>
      <c r="F15" s="39"/>
      <c r="G15" s="40"/>
      <c r="H15" s="39"/>
      <c r="I15" s="39"/>
      <c r="J15" s="39"/>
      <c r="K15" s="40"/>
      <c r="L15" s="39"/>
      <c r="M15" s="39"/>
      <c r="N15" s="40"/>
      <c r="O15" s="41"/>
      <c r="P15" s="41"/>
      <c r="Q15" s="42"/>
      <c r="R15" s="42"/>
      <c r="S15" s="41"/>
      <c r="T15" s="41"/>
      <c r="U15" s="42"/>
      <c r="V15" s="219" t="s">
        <v>250</v>
      </c>
    </row>
    <row r="16" spans="1:22" s="54" customFormat="1" ht="28.5" customHeight="1">
      <c r="A16" s="682" t="s">
        <v>410</v>
      </c>
      <c r="B16" s="682"/>
      <c r="C16" s="682"/>
      <c r="D16" s="682"/>
      <c r="E16" s="682"/>
      <c r="F16" s="682"/>
      <c r="G16" s="682"/>
      <c r="H16" s="682"/>
      <c r="I16" s="682"/>
      <c r="J16" s="683" t="s">
        <v>408</v>
      </c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</row>
    <row r="17" spans="1:22" ht="31.5" customHeight="1">
      <c r="A17" s="38"/>
      <c r="B17" s="39"/>
      <c r="C17" s="39"/>
      <c r="D17" s="40"/>
      <c r="E17" s="39"/>
      <c r="F17" s="35"/>
      <c r="G17" s="36"/>
      <c r="H17" s="39"/>
      <c r="I17" s="39"/>
      <c r="J17" s="39"/>
      <c r="K17" s="40"/>
      <c r="L17" s="39"/>
      <c r="M17" s="39"/>
      <c r="N17" s="40"/>
      <c r="O17" s="41"/>
      <c r="P17" s="41"/>
      <c r="Q17" s="42"/>
      <c r="R17" s="42"/>
      <c r="S17" s="41"/>
      <c r="T17" s="41"/>
      <c r="U17" s="42"/>
      <c r="V17" s="43"/>
    </row>
    <row r="18" spans="1:22" ht="51">
      <c r="F18" s="51" t="s">
        <v>22</v>
      </c>
      <c r="G18" s="51" t="s">
        <v>23</v>
      </c>
    </row>
    <row r="19" spans="1:22" ht="76.5">
      <c r="D19" s="30" t="s">
        <v>230</v>
      </c>
      <c r="E19" s="31"/>
      <c r="F19" s="46">
        <f>I13</f>
        <v>396</v>
      </c>
      <c r="G19" s="46">
        <f>J13</f>
        <v>899</v>
      </c>
      <c r="U19" s="45"/>
      <c r="V19" s="50"/>
    </row>
    <row r="20" spans="1:22" ht="76.5">
      <c r="D20" s="30" t="s">
        <v>231</v>
      </c>
      <c r="E20" s="31"/>
      <c r="F20" s="46">
        <f>B13</f>
        <v>397</v>
      </c>
      <c r="G20" s="46">
        <f>C13</f>
        <v>545</v>
      </c>
      <c r="U20" s="45"/>
      <c r="V20" s="50"/>
    </row>
    <row r="21" spans="1:22" ht="76.5">
      <c r="D21" s="30" t="s">
        <v>233</v>
      </c>
      <c r="E21" s="31"/>
      <c r="F21" s="46">
        <f>O13</f>
        <v>370</v>
      </c>
      <c r="G21" s="46">
        <f>P13</f>
        <v>723</v>
      </c>
      <c r="U21" s="45"/>
      <c r="V21" s="50"/>
    </row>
    <row r="22" spans="1:22" ht="89.25">
      <c r="D22" s="30" t="s">
        <v>232</v>
      </c>
      <c r="E22" s="31"/>
      <c r="F22" s="46">
        <f>L13</f>
        <v>80</v>
      </c>
      <c r="G22" s="46">
        <f>M13</f>
        <v>33</v>
      </c>
      <c r="U22" s="45"/>
      <c r="V22" s="50"/>
    </row>
    <row r="23" spans="1:22" ht="76.5">
      <c r="D23" s="32" t="s">
        <v>234</v>
      </c>
      <c r="E23" s="33"/>
      <c r="F23" s="46">
        <f>E13</f>
        <v>0</v>
      </c>
      <c r="G23" s="46">
        <f>F13</f>
        <v>57</v>
      </c>
      <c r="U23" s="45"/>
      <c r="V23" s="50"/>
    </row>
    <row r="24" spans="1:22" ht="51">
      <c r="D24" s="32" t="s">
        <v>236</v>
      </c>
      <c r="E24" s="33"/>
      <c r="F24" s="46">
        <f>R13</f>
        <v>9</v>
      </c>
      <c r="G24" s="46"/>
      <c r="U24" s="45"/>
      <c r="V24" s="50"/>
    </row>
    <row r="25" spans="1:22" ht="114.75">
      <c r="D25" s="29" t="s">
        <v>235</v>
      </c>
      <c r="F25" s="52">
        <v>0</v>
      </c>
      <c r="G25" s="46">
        <f>H13</f>
        <v>1081</v>
      </c>
      <c r="U25" s="45"/>
      <c r="V25" s="50"/>
    </row>
    <row r="26" spans="1:22">
      <c r="F26" s="199">
        <f>SUM(F19:F25)</f>
        <v>1252</v>
      </c>
      <c r="G26" s="199">
        <f>SUM(G19:G25)</f>
        <v>3338</v>
      </c>
      <c r="H26" s="47"/>
      <c r="I26" s="200">
        <f>SUM(F26:H26)</f>
        <v>4590</v>
      </c>
    </row>
  </sheetData>
  <sortState ref="E20:F25">
    <sortCondition descending="1" ref="F20"/>
  </sortState>
  <mergeCells count="20">
    <mergeCell ref="S6:U6"/>
    <mergeCell ref="V6:V8"/>
    <mergeCell ref="A16:I16"/>
    <mergeCell ref="J16:V16"/>
    <mergeCell ref="A2:V2"/>
    <mergeCell ref="A1:V1"/>
    <mergeCell ref="A3:V3"/>
    <mergeCell ref="A4:V4"/>
    <mergeCell ref="A6:A8"/>
    <mergeCell ref="B6:D6"/>
    <mergeCell ref="E6:G6"/>
    <mergeCell ref="I6:K6"/>
    <mergeCell ref="O6:Q6"/>
    <mergeCell ref="S7:U7"/>
    <mergeCell ref="O7:Q7"/>
    <mergeCell ref="L7:N7"/>
    <mergeCell ref="I7:K7"/>
    <mergeCell ref="E7:G7"/>
    <mergeCell ref="B7:D7"/>
    <mergeCell ref="L6:N6"/>
  </mergeCells>
  <printOptions horizontalCentered="1" verticalCentered="1"/>
  <pageMargins left="0" right="0" top="0" bottom="0" header="0" footer="0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"/>
  <sheetViews>
    <sheetView showGridLines="0" rightToLeft="1" view="pageBreakPreview" zoomScaleNormal="100" zoomScaleSheetLayoutView="100" workbookViewId="0">
      <selection activeCell="A13" sqref="A13:B13"/>
    </sheetView>
  </sheetViews>
  <sheetFormatPr defaultColWidth="8.7109375" defaultRowHeight="15.75"/>
  <cols>
    <col min="1" max="1" width="24" style="50" customWidth="1"/>
    <col min="2" max="3" width="13.140625" style="50" customWidth="1"/>
    <col min="4" max="4" width="13.140625" style="47" customWidth="1"/>
    <col min="5" max="5" width="26.140625" style="45" customWidth="1"/>
    <col min="6" max="250" width="9.140625" style="50" customWidth="1"/>
    <col min="251" max="251" width="22.7109375" style="50" customWidth="1"/>
    <col min="252" max="252" width="10.7109375" style="50" customWidth="1"/>
    <col min="253" max="16384" width="8.7109375" style="50"/>
  </cols>
  <sheetData>
    <row r="1" spans="1:6" s="48" customFormat="1" ht="46.5" customHeight="1">
      <c r="A1" s="686" t="s">
        <v>367</v>
      </c>
      <c r="B1" s="686"/>
      <c r="C1" s="686"/>
      <c r="D1" s="686"/>
      <c r="E1" s="686"/>
    </row>
    <row r="2" spans="1:6" s="48" customFormat="1" ht="21.95" customHeight="1">
      <c r="A2" s="669" t="s">
        <v>436</v>
      </c>
      <c r="B2" s="669"/>
      <c r="C2" s="669"/>
      <c r="D2" s="669"/>
      <c r="E2" s="669"/>
    </row>
    <row r="3" spans="1:6" s="48" customFormat="1" ht="35.25" customHeight="1">
      <c r="A3" s="687" t="s">
        <v>48</v>
      </c>
      <c r="B3" s="687"/>
      <c r="C3" s="687"/>
      <c r="D3" s="687"/>
      <c r="E3" s="687"/>
    </row>
    <row r="4" spans="1:6" s="48" customFormat="1" ht="18" customHeight="1">
      <c r="A4" s="671" t="s">
        <v>436</v>
      </c>
      <c r="B4" s="671"/>
      <c r="C4" s="671"/>
      <c r="D4" s="671"/>
      <c r="E4" s="671"/>
    </row>
    <row r="5" spans="1:6" s="48" customFormat="1">
      <c r="A5" s="63" t="s">
        <v>194</v>
      </c>
      <c r="B5" s="2"/>
      <c r="C5" s="2"/>
      <c r="D5" s="25"/>
      <c r="E5" s="64" t="s">
        <v>195</v>
      </c>
      <c r="F5" s="2"/>
    </row>
    <row r="6" spans="1:6" s="44" customFormat="1" ht="25.5" customHeight="1" thickBot="1">
      <c r="A6" s="688" t="s">
        <v>13</v>
      </c>
      <c r="B6" s="692" t="s">
        <v>397</v>
      </c>
      <c r="C6" s="694" t="s">
        <v>398</v>
      </c>
      <c r="D6" s="696" t="s">
        <v>399</v>
      </c>
      <c r="E6" s="690" t="s">
        <v>43</v>
      </c>
    </row>
    <row r="7" spans="1:6" s="44" customFormat="1" ht="25.5" customHeight="1">
      <c r="A7" s="689"/>
      <c r="B7" s="693"/>
      <c r="C7" s="695"/>
      <c r="D7" s="697"/>
      <c r="E7" s="691"/>
    </row>
    <row r="8" spans="1:6" ht="31.5" customHeight="1" thickBot="1">
      <c r="A8" s="499">
        <v>2015</v>
      </c>
      <c r="B8" s="500">
        <v>529</v>
      </c>
      <c r="C8" s="500">
        <v>950</v>
      </c>
      <c r="D8" s="501">
        <f t="shared" ref="D8:D9" si="0">SUM(B8:C8)</f>
        <v>1479</v>
      </c>
      <c r="E8" s="502">
        <v>2015</v>
      </c>
    </row>
    <row r="9" spans="1:6" ht="31.5" customHeight="1" thickBot="1">
      <c r="A9" s="71">
        <v>2016</v>
      </c>
      <c r="B9" s="72">
        <v>555</v>
      </c>
      <c r="C9" s="72">
        <v>1045</v>
      </c>
      <c r="D9" s="89">
        <f t="shared" si="0"/>
        <v>1600</v>
      </c>
      <c r="E9" s="232">
        <v>2016</v>
      </c>
    </row>
    <row r="10" spans="1:6" ht="31.5" customHeight="1" thickBot="1">
      <c r="A10" s="503" t="s">
        <v>405</v>
      </c>
      <c r="B10" s="505">
        <v>400</v>
      </c>
      <c r="C10" s="505">
        <v>836</v>
      </c>
      <c r="D10" s="506">
        <f t="shared" ref="D10" si="1">SUM(B10:C10)</f>
        <v>1236</v>
      </c>
      <c r="E10" s="504" t="s">
        <v>405</v>
      </c>
    </row>
    <row r="11" spans="1:6" ht="31.5" customHeight="1" thickBot="1">
      <c r="A11" s="71" t="s">
        <v>406</v>
      </c>
      <c r="B11" s="324">
        <v>200</v>
      </c>
      <c r="C11" s="324">
        <v>408</v>
      </c>
      <c r="D11" s="325">
        <f t="shared" ref="D11" si="2">SUM(B11:C11)</f>
        <v>608</v>
      </c>
      <c r="E11" s="232" t="s">
        <v>406</v>
      </c>
    </row>
    <row r="12" spans="1:6" ht="31.5" customHeight="1">
      <c r="A12" s="503" t="s">
        <v>432</v>
      </c>
      <c r="B12" s="505">
        <v>60</v>
      </c>
      <c r="C12" s="505">
        <v>432</v>
      </c>
      <c r="D12" s="506">
        <f t="shared" ref="D12" si="3">SUM(B12:C12)</f>
        <v>492</v>
      </c>
      <c r="E12" s="504" t="s">
        <v>432</v>
      </c>
    </row>
    <row r="13" spans="1:6" ht="54.75" customHeight="1">
      <c r="A13" s="684" t="s">
        <v>411</v>
      </c>
      <c r="B13" s="684"/>
      <c r="C13" s="685" t="s">
        <v>407</v>
      </c>
      <c r="D13" s="685"/>
      <c r="E13" s="685"/>
    </row>
  </sheetData>
  <mergeCells count="11">
    <mergeCell ref="A13:B13"/>
    <mergeCell ref="C13:E13"/>
    <mergeCell ref="A1:E1"/>
    <mergeCell ref="A3:E3"/>
    <mergeCell ref="A4:E4"/>
    <mergeCell ref="A6:A7"/>
    <mergeCell ref="E6:E7"/>
    <mergeCell ref="A2:E2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view="pageBreakPreview" zoomScaleNormal="100" zoomScaleSheetLayoutView="100" workbookViewId="0">
      <selection activeCell="N6" sqref="N6"/>
    </sheetView>
  </sheetViews>
  <sheetFormatPr defaultColWidth="9.140625" defaultRowHeight="15"/>
  <cols>
    <col min="1" max="1" width="25.85546875" style="469" customWidth="1"/>
    <col min="2" max="10" width="8.85546875" style="469" customWidth="1"/>
    <col min="11" max="11" width="25.85546875" style="469" customWidth="1"/>
    <col min="12" max="16384" width="9.140625" style="468"/>
  </cols>
  <sheetData>
    <row r="1" spans="1:11" ht="43.5" customHeight="1" thickBot="1">
      <c r="A1" s="705" t="s">
        <v>442</v>
      </c>
      <c r="B1" s="706"/>
      <c r="C1" s="706"/>
      <c r="D1" s="706"/>
      <c r="E1" s="706"/>
      <c r="F1" s="706"/>
      <c r="G1" s="706"/>
      <c r="H1" s="706"/>
      <c r="I1" s="706"/>
      <c r="J1" s="706"/>
      <c r="K1" s="707"/>
    </row>
    <row r="2" spans="1:11" ht="21" thickBot="1">
      <c r="A2" s="708" t="s">
        <v>436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</row>
    <row r="3" spans="1:11" ht="38.25" customHeight="1">
      <c r="A3" s="620" t="s">
        <v>443</v>
      </c>
      <c r="B3" s="621"/>
      <c r="C3" s="621"/>
      <c r="D3" s="621"/>
      <c r="E3" s="621"/>
      <c r="F3" s="621"/>
      <c r="G3" s="621"/>
      <c r="H3" s="621"/>
      <c r="I3" s="621"/>
      <c r="J3" s="621"/>
      <c r="K3" s="622"/>
    </row>
    <row r="4" spans="1:11" ht="15.75">
      <c r="A4" s="623" t="s">
        <v>436</v>
      </c>
      <c r="B4" s="624"/>
      <c r="C4" s="624"/>
      <c r="D4" s="624"/>
      <c r="E4" s="624"/>
      <c r="F4" s="624"/>
      <c r="G4" s="624"/>
      <c r="H4" s="624"/>
      <c r="I4" s="624"/>
      <c r="J4" s="624"/>
      <c r="K4" s="625"/>
    </row>
    <row r="5" spans="1:11" s="60" customFormat="1" ht="16.899999999999999" customHeight="1">
      <c r="A5" s="96" t="s">
        <v>196</v>
      </c>
      <c r="B5" s="97"/>
      <c r="C5" s="97"/>
      <c r="D5" s="97"/>
      <c r="E5" s="97"/>
      <c r="F5" s="97"/>
      <c r="G5" s="97"/>
      <c r="H5" s="97"/>
      <c r="I5" s="97"/>
      <c r="J5" s="470"/>
      <c r="K5" s="99" t="s">
        <v>197</v>
      </c>
    </row>
    <row r="6" spans="1:11" ht="20.100000000000001" customHeight="1">
      <c r="A6" s="711" t="s">
        <v>0</v>
      </c>
      <c r="B6" s="714" t="s">
        <v>1</v>
      </c>
      <c r="C6" s="714"/>
      <c r="D6" s="714"/>
      <c r="E6" s="714" t="s">
        <v>17</v>
      </c>
      <c r="F6" s="714"/>
      <c r="G6" s="714"/>
      <c r="H6" s="714" t="s">
        <v>2</v>
      </c>
      <c r="I6" s="714"/>
      <c r="J6" s="714"/>
      <c r="K6" s="656" t="s">
        <v>43</v>
      </c>
    </row>
    <row r="7" spans="1:11" ht="20.100000000000001" customHeight="1">
      <c r="A7" s="712"/>
      <c r="B7" s="704" t="s">
        <v>3</v>
      </c>
      <c r="C7" s="704"/>
      <c r="D7" s="704"/>
      <c r="E7" s="704" t="s">
        <v>4</v>
      </c>
      <c r="F7" s="704"/>
      <c r="G7" s="704"/>
      <c r="H7" s="704" t="s">
        <v>5</v>
      </c>
      <c r="I7" s="704"/>
      <c r="J7" s="704"/>
      <c r="K7" s="702"/>
    </row>
    <row r="8" spans="1:11" ht="20.100000000000001" customHeight="1">
      <c r="A8" s="712"/>
      <c r="B8" s="205" t="s">
        <v>6</v>
      </c>
      <c r="C8" s="205" t="s">
        <v>7</v>
      </c>
      <c r="D8" s="205" t="s">
        <v>2</v>
      </c>
      <c r="E8" s="205" t="s">
        <v>6</v>
      </c>
      <c r="F8" s="205" t="s">
        <v>7</v>
      </c>
      <c r="G8" s="205" t="s">
        <v>2</v>
      </c>
      <c r="H8" s="205" t="s">
        <v>6</v>
      </c>
      <c r="I8" s="205" t="s">
        <v>7</v>
      </c>
      <c r="J8" s="205" t="s">
        <v>2</v>
      </c>
      <c r="K8" s="702"/>
    </row>
    <row r="9" spans="1:11" ht="20.100000000000001" customHeight="1">
      <c r="A9" s="713"/>
      <c r="B9" s="471" t="s">
        <v>14</v>
      </c>
      <c r="C9" s="471" t="s">
        <v>15</v>
      </c>
      <c r="D9" s="471" t="s">
        <v>5</v>
      </c>
      <c r="E9" s="471" t="s">
        <v>14</v>
      </c>
      <c r="F9" s="471" t="s">
        <v>15</v>
      </c>
      <c r="G9" s="471" t="s">
        <v>5</v>
      </c>
      <c r="H9" s="471" t="s">
        <v>14</v>
      </c>
      <c r="I9" s="471" t="s">
        <v>15</v>
      </c>
      <c r="J9" s="471" t="s">
        <v>5</v>
      </c>
      <c r="K9" s="703"/>
    </row>
    <row r="10" spans="1:11" s="57" customFormat="1" ht="27.6" customHeight="1" thickBot="1">
      <c r="A10" s="293">
        <v>2015</v>
      </c>
      <c r="B10" s="507">
        <v>92</v>
      </c>
      <c r="C10" s="507">
        <v>278</v>
      </c>
      <c r="D10" s="67">
        <f t="shared" ref="D10" si="0">SUM(B10:C10)</f>
        <v>370</v>
      </c>
      <c r="E10" s="507">
        <v>100</v>
      </c>
      <c r="F10" s="507">
        <v>72</v>
      </c>
      <c r="G10" s="67">
        <f t="shared" ref="G10" si="1">SUM(E10:F10)</f>
        <v>172</v>
      </c>
      <c r="H10" s="67">
        <f t="shared" ref="H10:I10" si="2">B10+E10</f>
        <v>192</v>
      </c>
      <c r="I10" s="67">
        <f t="shared" si="2"/>
        <v>350</v>
      </c>
      <c r="J10" s="67">
        <f t="shared" ref="J10" si="3">H10+I10</f>
        <v>542</v>
      </c>
      <c r="K10" s="508">
        <v>2015</v>
      </c>
    </row>
    <row r="11" spans="1:11" s="57" customFormat="1" ht="27.6" customHeight="1" thickBot="1">
      <c r="A11" s="587">
        <v>2016</v>
      </c>
      <c r="B11" s="73">
        <v>10</v>
      </c>
      <c r="C11" s="73">
        <v>36</v>
      </c>
      <c r="D11" s="55">
        <f>SUM(B11:C11)</f>
        <v>46</v>
      </c>
      <c r="E11" s="73">
        <v>3</v>
      </c>
      <c r="F11" s="73">
        <v>10</v>
      </c>
      <c r="G11" s="55">
        <f>SUM(E11:F11)</f>
        <v>13</v>
      </c>
      <c r="H11" s="55">
        <f t="shared" ref="H11:I14" si="4">SUM(B11,E11)</f>
        <v>13</v>
      </c>
      <c r="I11" s="55">
        <f t="shared" si="4"/>
        <v>46</v>
      </c>
      <c r="J11" s="55">
        <f>SUM(H11:I11)</f>
        <v>59</v>
      </c>
      <c r="K11" s="515">
        <v>2016</v>
      </c>
    </row>
    <row r="12" spans="1:11" s="57" customFormat="1" ht="27.6" customHeight="1" thickBot="1">
      <c r="A12" s="588">
        <v>2017</v>
      </c>
      <c r="B12" s="510">
        <v>79</v>
      </c>
      <c r="C12" s="510">
        <v>149</v>
      </c>
      <c r="D12" s="511">
        <f>SUM(B12:C12)</f>
        <v>228</v>
      </c>
      <c r="E12" s="510">
        <v>107</v>
      </c>
      <c r="F12" s="510">
        <v>43</v>
      </c>
      <c r="G12" s="511">
        <f>SUM(E12:F12)</f>
        <v>150</v>
      </c>
      <c r="H12" s="511">
        <f t="shared" si="4"/>
        <v>186</v>
      </c>
      <c r="I12" s="511">
        <f t="shared" si="4"/>
        <v>192</v>
      </c>
      <c r="J12" s="511">
        <f>SUM(H12:I12)</f>
        <v>378</v>
      </c>
      <c r="K12" s="509">
        <v>2017</v>
      </c>
    </row>
    <row r="13" spans="1:11" s="57" customFormat="1" ht="27.6" customHeight="1" thickBot="1">
      <c r="A13" s="587">
        <v>2018</v>
      </c>
      <c r="B13" s="516">
        <v>187</v>
      </c>
      <c r="C13" s="516">
        <v>384</v>
      </c>
      <c r="D13" s="517">
        <f>SUM(B13:C13)</f>
        <v>571</v>
      </c>
      <c r="E13" s="516">
        <v>107</v>
      </c>
      <c r="F13" s="516">
        <v>188</v>
      </c>
      <c r="G13" s="517">
        <f>SUM(E13:F13)</f>
        <v>295</v>
      </c>
      <c r="H13" s="517">
        <f t="shared" si="4"/>
        <v>294</v>
      </c>
      <c r="I13" s="517">
        <f t="shared" si="4"/>
        <v>572</v>
      </c>
      <c r="J13" s="517">
        <f>SUM(H13:I13)</f>
        <v>866</v>
      </c>
      <c r="K13" s="515">
        <v>2018</v>
      </c>
    </row>
    <row r="14" spans="1:11" s="57" customFormat="1" ht="27.6" customHeight="1">
      <c r="A14" s="411">
        <v>2019</v>
      </c>
      <c r="B14" s="512">
        <v>49</v>
      </c>
      <c r="C14" s="512">
        <v>151</v>
      </c>
      <c r="D14" s="513">
        <f>SUM(B14:C14)</f>
        <v>200</v>
      </c>
      <c r="E14" s="512">
        <v>242</v>
      </c>
      <c r="F14" s="512">
        <v>154</v>
      </c>
      <c r="G14" s="513">
        <f>SUM(E14:F14)</f>
        <v>396</v>
      </c>
      <c r="H14" s="513">
        <f t="shared" si="4"/>
        <v>291</v>
      </c>
      <c r="I14" s="513">
        <f t="shared" si="4"/>
        <v>305</v>
      </c>
      <c r="J14" s="513">
        <f>SUM(H14:I14)</f>
        <v>596</v>
      </c>
      <c r="K14" s="514">
        <v>2019</v>
      </c>
    </row>
    <row r="15" spans="1:11" ht="17.25" customHeight="1">
      <c r="A15" s="701" t="s">
        <v>440</v>
      </c>
      <c r="B15" s="701"/>
      <c r="C15" s="701"/>
      <c r="D15" s="148"/>
      <c r="E15" s="700" t="s">
        <v>441</v>
      </c>
      <c r="F15" s="700"/>
      <c r="G15" s="700"/>
      <c r="H15" s="700"/>
      <c r="I15" s="700"/>
      <c r="J15" s="700"/>
      <c r="K15" s="700"/>
    </row>
    <row r="16" spans="1:11" ht="40.15" customHeight="1">
      <c r="A16" s="698"/>
      <c r="B16" s="698"/>
      <c r="C16" s="698"/>
      <c r="D16" s="698"/>
      <c r="E16" s="699"/>
      <c r="F16" s="699"/>
      <c r="G16" s="699"/>
      <c r="H16" s="699"/>
      <c r="I16" s="699"/>
      <c r="J16" s="699"/>
      <c r="K16" s="699"/>
    </row>
  </sheetData>
  <mergeCells count="16">
    <mergeCell ref="A1:K1"/>
    <mergeCell ref="A2:K2"/>
    <mergeCell ref="A3:K3"/>
    <mergeCell ref="A4:K4"/>
    <mergeCell ref="A6:A9"/>
    <mergeCell ref="B6:D6"/>
    <mergeCell ref="E6:G6"/>
    <mergeCell ref="H6:J6"/>
    <mergeCell ref="A16:D16"/>
    <mergeCell ref="E16:K16"/>
    <mergeCell ref="E15:K15"/>
    <mergeCell ref="A15:C15"/>
    <mergeCell ref="K6:K9"/>
    <mergeCell ref="B7:D7"/>
    <mergeCell ref="E7:G7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10 -2019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خدمات المجتمع المدني الفصل العاشر 2019</DocumentDescription>
    <DocPeriodicity xmlns="423524d6-f9d7-4b47-aadf-7b8f6888b7b0">Annual</DocPeriodicity>
    <DocumentDescription0 xmlns="423524d6-f9d7-4b47-aadf-7b8f6888b7b0">Services of Civil Society Chapter 10 -2019</DocumentDescription0>
    <TaxKeywordTaxHTField xmlns="b1657202-86a7-46c3-ba71-02bb0da5a392">
      <Terms xmlns="http://schemas.microsoft.com/office/infopath/2007/PartnerControls"/>
    </TaxKeywordTaxHTField>
    <Year xmlns="b1657202-86a7-46c3-ba71-02bb0da5a392">2019</Year>
    <PublishingStartDate xmlns="http://schemas.microsoft.com/sharepoint/v3">2020-04-15T21:00:00+00:00</PublishingStartDate>
    <Visible xmlns="b1657202-86a7-46c3-ba71-02bb0da5a392">true</Visible>
    <ArabicTitle xmlns="b1657202-86a7-46c3-ba71-02bb0da5a392">خدمات المجتمع المدني الفصل العاشر 2019</ArabicTitle>
  </documentManagement>
</p:properties>
</file>

<file path=customXml/itemProps1.xml><?xml version="1.0" encoding="utf-8"?>
<ds:datastoreItem xmlns:ds="http://schemas.openxmlformats.org/officeDocument/2006/customXml" ds:itemID="{A6AF1197-9219-4D47-B028-D635EAE9C99F}"/>
</file>

<file path=customXml/itemProps2.xml><?xml version="1.0" encoding="utf-8"?>
<ds:datastoreItem xmlns:ds="http://schemas.openxmlformats.org/officeDocument/2006/customXml" ds:itemID="{4A8B27A5-58BB-4B14-BBA4-4BB6C868ED27}"/>
</file>

<file path=customXml/itemProps3.xml><?xml version="1.0" encoding="utf-8"?>
<ds:datastoreItem xmlns:ds="http://schemas.openxmlformats.org/officeDocument/2006/customXml" ds:itemID="{4622E4B5-7541-4577-870C-B08D48D07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55" baseType="lpstr">
      <vt:lpstr>COVER</vt:lpstr>
      <vt:lpstr>التقديم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GR.45</vt:lpstr>
      <vt:lpstr>GR.46</vt:lpstr>
      <vt:lpstr>GR.47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10 -2019</dc:title>
  <dc:creator>walsulaiti</dc:creator>
  <cp:keywords/>
  <cp:lastModifiedBy>Amjad Ahmed Abdelwahab</cp:lastModifiedBy>
  <cp:lastPrinted>2020-03-30T06:48:35Z</cp:lastPrinted>
  <dcterms:created xsi:type="dcterms:W3CDTF">2010-03-09T06:58:22Z</dcterms:created>
  <dcterms:modified xsi:type="dcterms:W3CDTF">2020-04-12T07:34:29Z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Services of Civil Society Chapter 10 -2019</vt:lpwstr>
  </property>
</Properties>
</file>